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D\Desktop\2023\SIPOT 1ERT\PFSEE\revisada pre\XVIA\"/>
    </mc:Choice>
  </mc:AlternateContent>
  <bookViews>
    <workbookView xWindow="0" yWindow="0" windowWidth="20490" windowHeight="6450"/>
  </bookViews>
  <sheets>
    <sheet name="Hoja3" sheetId="3" r:id="rId1"/>
  </sheets>
  <definedNames>
    <definedName name="_xlnm.Print_Titles" localSheetId="0">Hoja3!$3:$4</definedName>
  </definedNames>
  <calcPr calcId="162913"/>
</workbook>
</file>

<file path=xl/calcChain.xml><?xml version="1.0" encoding="utf-8"?>
<calcChain xmlns="http://schemas.openxmlformats.org/spreadsheetml/2006/main"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5" i="3"/>
  <c r="K113" i="3" l="1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G98" i="3"/>
  <c r="F98" i="3"/>
  <c r="G77" i="3"/>
  <c r="F77" i="3"/>
  <c r="G70" i="3"/>
  <c r="F70" i="3"/>
  <c r="G59" i="3"/>
  <c r="F59" i="3"/>
  <c r="G58" i="3"/>
  <c r="F58" i="3"/>
  <c r="G57" i="3"/>
  <c r="F57" i="3"/>
  <c r="G52" i="3"/>
  <c r="F52" i="3"/>
  <c r="G51" i="3"/>
  <c r="F51" i="3"/>
  <c r="G48" i="3"/>
  <c r="F48" i="3"/>
  <c r="G45" i="3"/>
  <c r="F45" i="3"/>
  <c r="G40" i="3"/>
  <c r="F40" i="3"/>
  <c r="G39" i="3"/>
  <c r="F39" i="3"/>
  <c r="G38" i="3"/>
  <c r="F38" i="3"/>
  <c r="G37" i="3"/>
  <c r="G114" i="3" s="1"/>
  <c r="F37" i="3"/>
  <c r="F114" i="3" s="1"/>
  <c r="J114" i="3"/>
  <c r="I114" i="3"/>
  <c r="K114" i="3" l="1"/>
  <c r="AC138" i="3" l="1"/>
  <c r="AB138" i="3"/>
  <c r="AD138" i="3" s="1"/>
  <c r="Z138" i="3"/>
  <c r="Y138" i="3"/>
  <c r="W138" i="3"/>
  <c r="V138" i="3"/>
  <c r="X138" i="3" s="1"/>
  <c r="Q138" i="3"/>
  <c r="P138" i="3"/>
  <c r="N138" i="3"/>
  <c r="M138" i="3"/>
  <c r="O138" i="3" s="1"/>
  <c r="K138" i="3"/>
  <c r="J138" i="3"/>
  <c r="H138" i="3"/>
  <c r="G138" i="3"/>
  <c r="I138" i="3" s="1"/>
  <c r="E138" i="3"/>
  <c r="D138" i="3"/>
  <c r="AD137" i="3"/>
  <c r="AA137" i="3"/>
  <c r="X137" i="3"/>
  <c r="T137" i="3"/>
  <c r="S137" i="3"/>
  <c r="R137" i="3"/>
  <c r="O137" i="3"/>
  <c r="L137" i="3"/>
  <c r="I137" i="3"/>
  <c r="F137" i="3"/>
  <c r="AD136" i="3"/>
  <c r="AA136" i="3"/>
  <c r="X136" i="3"/>
  <c r="T136" i="3"/>
  <c r="S136" i="3"/>
  <c r="R136" i="3"/>
  <c r="O136" i="3"/>
  <c r="L136" i="3"/>
  <c r="I136" i="3"/>
  <c r="F136" i="3"/>
  <c r="AD135" i="3"/>
  <c r="AA135" i="3"/>
  <c r="X135" i="3"/>
  <c r="T135" i="3"/>
  <c r="S135" i="3"/>
  <c r="R135" i="3"/>
  <c r="O135" i="3"/>
  <c r="L135" i="3"/>
  <c r="I135" i="3"/>
  <c r="F135" i="3"/>
  <c r="AL134" i="3"/>
  <c r="AH134" i="3"/>
  <c r="AD134" i="3"/>
  <c r="AA134" i="3"/>
  <c r="X134" i="3"/>
  <c r="T134" i="3"/>
  <c r="S134" i="3"/>
  <c r="R134" i="3"/>
  <c r="O134" i="3"/>
  <c r="L134" i="3"/>
  <c r="I134" i="3"/>
  <c r="F134" i="3"/>
  <c r="AD133" i="3"/>
  <c r="AA133" i="3"/>
  <c r="X133" i="3"/>
  <c r="T133" i="3"/>
  <c r="S133" i="3"/>
  <c r="R133" i="3"/>
  <c r="O133" i="3"/>
  <c r="L133" i="3"/>
  <c r="I133" i="3"/>
  <c r="F133" i="3"/>
  <c r="AD132" i="3"/>
  <c r="AA132" i="3"/>
  <c r="X132" i="3"/>
  <c r="T132" i="3"/>
  <c r="S132" i="3"/>
  <c r="R132" i="3"/>
  <c r="O132" i="3"/>
  <c r="L132" i="3"/>
  <c r="I132" i="3"/>
  <c r="F132" i="3"/>
  <c r="AD131" i="3"/>
  <c r="AA131" i="3"/>
  <c r="X131" i="3"/>
  <c r="T131" i="3"/>
  <c r="S131" i="3"/>
  <c r="R131" i="3"/>
  <c r="O131" i="3"/>
  <c r="L131" i="3"/>
  <c r="I131" i="3"/>
  <c r="F131" i="3"/>
  <c r="AL130" i="3"/>
  <c r="AH130" i="3"/>
  <c r="AD130" i="3"/>
  <c r="AA130" i="3"/>
  <c r="X130" i="3"/>
  <c r="T130" i="3"/>
  <c r="S130" i="3"/>
  <c r="R130" i="3"/>
  <c r="O130" i="3"/>
  <c r="L130" i="3"/>
  <c r="I130" i="3"/>
  <c r="F130" i="3"/>
  <c r="AD129" i="3"/>
  <c r="AA129" i="3"/>
  <c r="X129" i="3"/>
  <c r="T129" i="3"/>
  <c r="S129" i="3"/>
  <c r="R129" i="3"/>
  <c r="O129" i="3"/>
  <c r="L129" i="3"/>
  <c r="I129" i="3"/>
  <c r="F129" i="3"/>
  <c r="AD128" i="3"/>
  <c r="AA128" i="3"/>
  <c r="X128" i="3"/>
  <c r="T128" i="3"/>
  <c r="S128" i="3"/>
  <c r="U128" i="3" s="1"/>
  <c r="R128" i="3"/>
  <c r="O128" i="3"/>
  <c r="L128" i="3"/>
  <c r="I128" i="3"/>
  <c r="F128" i="3"/>
  <c r="AD127" i="3"/>
  <c r="AA127" i="3"/>
  <c r="X127" i="3"/>
  <c r="T127" i="3"/>
  <c r="S127" i="3"/>
  <c r="R127" i="3"/>
  <c r="O127" i="3"/>
  <c r="L127" i="3"/>
  <c r="I127" i="3"/>
  <c r="F127" i="3"/>
  <c r="AL126" i="3"/>
  <c r="AH126" i="3"/>
  <c r="AD126" i="3"/>
  <c r="AA126" i="3"/>
  <c r="X126" i="3"/>
  <c r="T126" i="3"/>
  <c r="S126" i="3"/>
  <c r="R126" i="3"/>
  <c r="O126" i="3"/>
  <c r="L126" i="3"/>
  <c r="I126" i="3"/>
  <c r="F126" i="3"/>
  <c r="AD125" i="3"/>
  <c r="AA125" i="3"/>
  <c r="X125" i="3"/>
  <c r="T125" i="3"/>
  <c r="S125" i="3"/>
  <c r="R125" i="3"/>
  <c r="O125" i="3"/>
  <c r="L125" i="3"/>
  <c r="I125" i="3"/>
  <c r="F125" i="3"/>
  <c r="AD124" i="3"/>
  <c r="AA124" i="3"/>
  <c r="X124" i="3"/>
  <c r="T124" i="3"/>
  <c r="S124" i="3"/>
  <c r="R124" i="3"/>
  <c r="O124" i="3"/>
  <c r="L124" i="3"/>
  <c r="I124" i="3"/>
  <c r="F124" i="3"/>
  <c r="AL123" i="3"/>
  <c r="AH123" i="3"/>
  <c r="AD123" i="3"/>
  <c r="AA123" i="3"/>
  <c r="X123" i="3"/>
  <c r="T123" i="3"/>
  <c r="S123" i="3"/>
  <c r="R123" i="3"/>
  <c r="O123" i="3"/>
  <c r="L123" i="3"/>
  <c r="F123" i="3"/>
  <c r="AD122" i="3"/>
  <c r="AA122" i="3"/>
  <c r="X122" i="3"/>
  <c r="T122" i="3"/>
  <c r="S122" i="3"/>
  <c r="R122" i="3"/>
  <c r="O122" i="3"/>
  <c r="L122" i="3"/>
  <c r="I122" i="3"/>
  <c r="R138" i="3" l="1"/>
  <c r="AA138" i="3"/>
  <c r="U127" i="3"/>
  <c r="L138" i="3"/>
  <c r="U129" i="3"/>
  <c r="U135" i="3"/>
  <c r="U137" i="3"/>
  <c r="U125" i="3"/>
  <c r="S138" i="3"/>
  <c r="U122" i="3"/>
  <c r="U130" i="3"/>
  <c r="U131" i="3"/>
  <c r="U133" i="3"/>
  <c r="U136" i="3"/>
  <c r="T138" i="3"/>
  <c r="AI139" i="3" s="1"/>
  <c r="U126" i="3"/>
  <c r="U134" i="3"/>
  <c r="U123" i="3"/>
  <c r="U124" i="3"/>
  <c r="U132" i="3"/>
  <c r="AH139" i="3"/>
  <c r="F138" i="3"/>
  <c r="AJ139" i="3" l="1"/>
  <c r="U138" i="3"/>
  <c r="H114" i="3"/>
</calcChain>
</file>

<file path=xl/sharedStrings.xml><?xml version="1.0" encoding="utf-8"?>
<sst xmlns="http://schemas.openxmlformats.org/spreadsheetml/2006/main" count="583" uniqueCount="407">
  <si>
    <t>Información cuantitativa respecto a la población que atienden los servicios de educación especial, en su entidad, por sexo y tipo de condición:</t>
  </si>
  <si>
    <r>
      <rPr>
        <b/>
        <sz val="10"/>
        <color theme="1"/>
        <rFont val="Candara"/>
        <family val="2"/>
      </rPr>
      <t xml:space="preserve">Población </t>
    </r>
    <r>
      <rPr>
        <b/>
        <sz val="10"/>
        <color rgb="FFC00000"/>
        <rFont val="Candara"/>
        <family val="2"/>
      </rPr>
      <t xml:space="preserve">total </t>
    </r>
    <r>
      <rPr>
        <b/>
        <sz val="10"/>
        <color theme="1"/>
        <rFont val="Candara"/>
        <family val="2"/>
      </rPr>
      <t>atendida por los servicios de educación especial</t>
    </r>
  </si>
  <si>
    <t>Condición</t>
  </si>
  <si>
    <t>Población atendida por condición y por SEE</t>
  </si>
  <si>
    <t>Población total atendida</t>
  </si>
  <si>
    <t>De la población total reportada por condición, especifique si se trata de alguna de las siguientes poblaciones.</t>
  </si>
  <si>
    <t>USAER</t>
  </si>
  <si>
    <t>CAM básico</t>
  </si>
  <si>
    <t>CAM básico con FpT</t>
  </si>
  <si>
    <t>CAM laboral</t>
  </si>
  <si>
    <t>Otro</t>
  </si>
  <si>
    <t>M</t>
  </si>
  <si>
    <t>H</t>
  </si>
  <si>
    <t>TOTAL</t>
  </si>
  <si>
    <t>Población indígena</t>
  </si>
  <si>
    <t>Población afrodescendiente</t>
  </si>
  <si>
    <t>Población migrante</t>
  </si>
  <si>
    <t>Estudiantes atendidos</t>
  </si>
  <si>
    <t>CAPEP</t>
  </si>
  <si>
    <t>UAEBH</t>
  </si>
  <si>
    <t>Ceguera</t>
  </si>
  <si>
    <t>Baja Visión</t>
  </si>
  <si>
    <t>Sordera</t>
  </si>
  <si>
    <t>CRIE</t>
  </si>
  <si>
    <t>UOP</t>
  </si>
  <si>
    <t>Hipoacusia</t>
  </si>
  <si>
    <t>Sordoceguera</t>
  </si>
  <si>
    <t>Motriz</t>
  </si>
  <si>
    <t>Personal docente y/o directivos atendidos</t>
  </si>
  <si>
    <t>Intelectual</t>
  </si>
  <si>
    <t>Psicosocial</t>
  </si>
  <si>
    <t>Espectro autista</t>
  </si>
  <si>
    <t>Múltiple</t>
  </si>
  <si>
    <t>Familias y/o público en general atendidos</t>
  </si>
  <si>
    <t>TDA TDA-H</t>
  </si>
  <si>
    <t>AS Intelectual</t>
  </si>
  <si>
    <t>AS Creativa</t>
  </si>
  <si>
    <t>AS Artística</t>
  </si>
  <si>
    <t>AS Psicomotriz</t>
  </si>
  <si>
    <t>Total de estudiantes atendidos</t>
  </si>
  <si>
    <t>AS Socioafectiva</t>
  </si>
  <si>
    <t>Totales</t>
  </si>
  <si>
    <t>Total</t>
  </si>
  <si>
    <t>CENTRO</t>
  </si>
  <si>
    <t>CAM EVA SÁMANO</t>
  </si>
  <si>
    <t>USAER No. 4</t>
  </si>
  <si>
    <t>USAER No. 11</t>
  </si>
  <si>
    <t>USAER No.12</t>
  </si>
  <si>
    <t>USAER No. 37</t>
  </si>
  <si>
    <t>USAER No. 50</t>
  </si>
  <si>
    <t>USAER  No.  58</t>
  </si>
  <si>
    <t>USAER No. 67</t>
  </si>
  <si>
    <t>C.A.M. CREE</t>
  </si>
  <si>
    <t>USAER No. 1</t>
  </si>
  <si>
    <t>USAER No. 5</t>
  </si>
  <si>
    <t>USAER No. 13</t>
  </si>
  <si>
    <t>USAER No. 43</t>
  </si>
  <si>
    <t>USAER No. 44</t>
  </si>
  <si>
    <t>USAER No. 68</t>
  </si>
  <si>
    <t>C.A.M.  LA FORESTAL</t>
  </si>
  <si>
    <t>USAER No. 8</t>
  </si>
  <si>
    <t>USAER No. 9</t>
  </si>
  <si>
    <t>USAER No. 14</t>
  </si>
  <si>
    <t>USAER No. 47</t>
  </si>
  <si>
    <t>USAER No.57</t>
  </si>
  <si>
    <t>USAER No.  69</t>
  </si>
  <si>
    <t>C.A.M. JOYAS DEL VALLE</t>
  </si>
  <si>
    <t>USAER No. 15</t>
  </si>
  <si>
    <t>USAER No. 16</t>
  </si>
  <si>
    <t>USAER No. 39</t>
  </si>
  <si>
    <t>USAER No. 54</t>
  </si>
  <si>
    <t>USAER No. 34</t>
  </si>
  <si>
    <t>USAER No. 70</t>
  </si>
  <si>
    <t>CAM MARÍA MONTESSORI</t>
  </si>
  <si>
    <t>CAM BENITO JUÁREZ</t>
  </si>
  <si>
    <t>CAM JOSÉ VASCONCELOS</t>
  </si>
  <si>
    <t>CAM PEÑON BLANCO</t>
  </si>
  <si>
    <t>CAM CUAUHTEMOC</t>
  </si>
  <si>
    <t>USAER No.46</t>
  </si>
  <si>
    <t>USAER No. 49</t>
  </si>
  <si>
    <t>C.A.M. CANATLAN</t>
  </si>
  <si>
    <t>C.A.M. SANTIAGO PAPASQUIARO</t>
  </si>
  <si>
    <t>C.A.M. NUEVO IDEAL</t>
  </si>
  <si>
    <t>USAER No. 17</t>
  </si>
  <si>
    <t>USAER No. 45</t>
  </si>
  <si>
    <t>C.A.M. TEPEHUANES</t>
  </si>
  <si>
    <t>C.A.M. SÚCHIL</t>
  </si>
  <si>
    <t>C.A.M. NOMBRE DE DIOS</t>
  </si>
  <si>
    <t>USAER No. 6</t>
  </si>
  <si>
    <t>USAER No. 40</t>
  </si>
  <si>
    <t>USAER No. 73</t>
  </si>
  <si>
    <t>C.A.M. RODEO</t>
  </si>
  <si>
    <t>C.A.M.  BENITO JUAREZ</t>
  </si>
  <si>
    <t>C.A.M. SOR JUANA INES DE LA CRUZ</t>
  </si>
  <si>
    <t>C.A.M. SAN JUAN DEL RÍO</t>
  </si>
  <si>
    <t>U.S.A.E.R. No.41</t>
  </si>
  <si>
    <t>U.S.A.E.R. 56-P</t>
  </si>
  <si>
    <t xml:space="preserve">CAM CIL </t>
  </si>
  <si>
    <t>USAER No. 10</t>
  </si>
  <si>
    <t>USAER No. 31</t>
  </si>
  <si>
    <t>USAER No. 36</t>
  </si>
  <si>
    <t>USAER No. 51</t>
  </si>
  <si>
    <t>USAER No. 55</t>
  </si>
  <si>
    <t>USAER No. 65</t>
  </si>
  <si>
    <t>USAER No. 72</t>
  </si>
  <si>
    <t>CAM PUEBLO NVO. 9D</t>
  </si>
  <si>
    <t>USAER No.2</t>
  </si>
  <si>
    <t>USAER No. 3</t>
  </si>
  <si>
    <t>USAER No. 7</t>
  </si>
  <si>
    <t>USAER No. 38</t>
  </si>
  <si>
    <t>USAER No. 42</t>
  </si>
  <si>
    <t>C.A.M. TAYOLTITA</t>
  </si>
  <si>
    <t>C.A.M. LA CIUDAD</t>
  </si>
  <si>
    <t>USAER No. 66</t>
  </si>
  <si>
    <t>USAER No. 71</t>
  </si>
  <si>
    <t>USAER 74E</t>
  </si>
  <si>
    <t>USAER 75 E</t>
  </si>
  <si>
    <t>USAER 76 C</t>
  </si>
  <si>
    <t xml:space="preserve">USAER 77B </t>
  </si>
  <si>
    <t>USAER 78 A</t>
  </si>
  <si>
    <t>USAER 79Z</t>
  </si>
  <si>
    <t>ZONA</t>
  </si>
  <si>
    <t>U.S.A.E.R. No. 20</t>
  </si>
  <si>
    <t>U.S.A.E.R. No. 21</t>
  </si>
  <si>
    <t>U.S.A.E.R. No. 22</t>
  </si>
  <si>
    <t>U.S.A.E.R. No. 32</t>
  </si>
  <si>
    <t>U.S.A.E.R. No.18</t>
  </si>
  <si>
    <t>U.S.A.E.R. No.19</t>
  </si>
  <si>
    <t>U.S.A.E.R. No.30</t>
  </si>
  <si>
    <t>U.S.A.E.R. No.60</t>
  </si>
  <si>
    <t>U.S.A.E.R. No.61</t>
  </si>
  <si>
    <t>U.S.A.E.R. No.62</t>
  </si>
  <si>
    <t>C.A.M. C.R.E.E. LAGUNA</t>
  </si>
  <si>
    <t>C.A.M. LABORAL LAGUNA</t>
  </si>
  <si>
    <t>C.A.M. TLAHUALILO</t>
  </si>
  <si>
    <t>U.S.A.E.R. No. 23</t>
  </si>
  <si>
    <t>U.S.A.E.R. No. 24</t>
  </si>
  <si>
    <t>U.S.A.E.R. No.33</t>
  </si>
  <si>
    <t>U.S.A.E.R. No.35</t>
  </si>
  <si>
    <t>U.S.A.E.R. No.48</t>
  </si>
  <si>
    <t>U.S.A.E.R. No.63</t>
  </si>
  <si>
    <t>U.S.A.E.R. No.64</t>
  </si>
  <si>
    <t>U.S.A.E.R. No. 28</t>
  </si>
  <si>
    <t>U.S.A.E.R. No.25</t>
  </si>
  <si>
    <t>U.S.A.E.R. No.26</t>
  </si>
  <si>
    <t>U.S.A.E.R. No.27</t>
  </si>
  <si>
    <t>U.S.A.E.R. No.29</t>
  </si>
  <si>
    <t>U.S.A.E.R. No.53</t>
  </si>
  <si>
    <t>Z-1</t>
  </si>
  <si>
    <t>Z-2</t>
  </si>
  <si>
    <t>Z-3</t>
  </si>
  <si>
    <t>Z-4</t>
  </si>
  <si>
    <t>Z-5</t>
  </si>
  <si>
    <t>Z-6</t>
  </si>
  <si>
    <t>Z-7</t>
  </si>
  <si>
    <t>Z-8</t>
  </si>
  <si>
    <t>Z-9</t>
  </si>
  <si>
    <t>Z-10</t>
  </si>
  <si>
    <t>Z-11</t>
  </si>
  <si>
    <t>Z-1L</t>
  </si>
  <si>
    <t>Z-2L</t>
  </si>
  <si>
    <t>Z-3L</t>
  </si>
  <si>
    <t>MUJERES</t>
  </si>
  <si>
    <t>HOMBRES</t>
  </si>
  <si>
    <t>USAER No. 59</t>
  </si>
  <si>
    <t>USAER No. 52</t>
  </si>
  <si>
    <t>CAM ROBERTO SOLÍS Q.</t>
  </si>
  <si>
    <t>CAM FANNY ANITÚA YÁÑEZ</t>
  </si>
  <si>
    <t>CAM MARGARITA MAZA DE JUAREZ, T.M.</t>
  </si>
  <si>
    <t>CAM MARGARITA MAZA DE JUAREZ, T.V.</t>
  </si>
  <si>
    <t>AS: Aptitudes sobresalientes</t>
  </si>
  <si>
    <t>TDA: Trastorno por Déficit de Atención</t>
  </si>
  <si>
    <t>TDA-H: Trastorno por Déficit de Atención e Hiperactividad</t>
  </si>
  <si>
    <r>
      <rPr>
        <b/>
        <sz val="10"/>
        <color theme="1"/>
        <rFont val="Candara"/>
        <family val="2"/>
      </rPr>
      <t xml:space="preserve">Personal </t>
    </r>
    <r>
      <rPr>
        <b/>
        <sz val="10"/>
        <color rgb="FFC00000"/>
        <rFont val="Candara"/>
        <family val="2"/>
      </rPr>
      <t xml:space="preserve">total </t>
    </r>
    <r>
      <rPr>
        <b/>
        <sz val="10"/>
        <color theme="1"/>
        <rFont val="Candara"/>
        <family val="2"/>
      </rPr>
      <t>en los servicios de educación especial</t>
    </r>
  </si>
  <si>
    <t>Personal docente</t>
  </si>
  <si>
    <t>Personal paradocente</t>
  </si>
  <si>
    <t>Personal administrativo</t>
  </si>
  <si>
    <t>Supervisores</t>
  </si>
  <si>
    <t>ATP</t>
  </si>
  <si>
    <t>Directivas (os)</t>
  </si>
  <si>
    <t>[Nombre]</t>
  </si>
  <si>
    <t>PADRON DE CENTROS FOCALIZADOS</t>
  </si>
  <si>
    <t>10DML0005H</t>
  </si>
  <si>
    <t>CLAVE C.T.</t>
  </si>
  <si>
    <t>10FUA0004J</t>
  </si>
  <si>
    <t>10FUA0011T</t>
  </si>
  <si>
    <t>10FUA0012S</t>
  </si>
  <si>
    <t>10FUA0037A</t>
  </si>
  <si>
    <t>10FUA0050V</t>
  </si>
  <si>
    <t>10FUA0058N</t>
  </si>
  <si>
    <t>10FUA0067V</t>
  </si>
  <si>
    <t>10DML0013Q</t>
  </si>
  <si>
    <t>10FUA0001M</t>
  </si>
  <si>
    <t>10FUA0005I</t>
  </si>
  <si>
    <t>10FUA0013R</t>
  </si>
  <si>
    <t>10FUA0043L</t>
  </si>
  <si>
    <t>10FUA0044K</t>
  </si>
  <si>
    <t>10FUA0059M</t>
  </si>
  <si>
    <t>10FUA0068U</t>
  </si>
  <si>
    <t>10DML0020Z</t>
  </si>
  <si>
    <t>10FUA0008F</t>
  </si>
  <si>
    <t>10FUA0009E</t>
  </si>
  <si>
    <t>10FUA0014Q</t>
  </si>
  <si>
    <t>10FUA0047H</t>
  </si>
  <si>
    <t>10FUA0057O</t>
  </si>
  <si>
    <t>10FUA0069T</t>
  </si>
  <si>
    <t>10DML0024W</t>
  </si>
  <si>
    <t>10FUA0015P</t>
  </si>
  <si>
    <t>10FUA0016O</t>
  </si>
  <si>
    <t>10FUA0039Z</t>
  </si>
  <si>
    <t>10FUA0052T</t>
  </si>
  <si>
    <t>10FUA0054R</t>
  </si>
  <si>
    <t>10FUA0034D</t>
  </si>
  <si>
    <t>10FUA0070I</t>
  </si>
  <si>
    <t>10DML0012R</t>
  </si>
  <si>
    <t>10DML0017M</t>
  </si>
  <si>
    <t>10DML0019K</t>
  </si>
  <si>
    <t>10DML0032E</t>
  </si>
  <si>
    <t>10DML0001L</t>
  </si>
  <si>
    <t>10FUA0046I</t>
  </si>
  <si>
    <t>10FUA0049F</t>
  </si>
  <si>
    <t>10DML0004I</t>
  </si>
  <si>
    <t>10DML0021Z</t>
  </si>
  <si>
    <t>10DML0030G</t>
  </si>
  <si>
    <t>10FUA0045J</t>
  </si>
  <si>
    <t>10FUA0017N</t>
  </si>
  <si>
    <t>10DML0035B</t>
  </si>
  <si>
    <t>10DML0011S</t>
  </si>
  <si>
    <t>10DML0015O</t>
  </si>
  <si>
    <t>10DML0022Y</t>
  </si>
  <si>
    <t>10DML0033D</t>
  </si>
  <si>
    <t>10FUA0006H</t>
  </si>
  <si>
    <t>10FUA0040O</t>
  </si>
  <si>
    <t>10FUA0073F</t>
  </si>
  <si>
    <t>10DML0003J</t>
  </si>
  <si>
    <t>10DML0016N</t>
  </si>
  <si>
    <t>10DML0023X</t>
  </si>
  <si>
    <t>10DML0031F</t>
  </si>
  <si>
    <t>10FUA0041N</t>
  </si>
  <si>
    <t>10FUA0056P</t>
  </si>
  <si>
    <t>10DML0026U</t>
  </si>
  <si>
    <t>10FUA0010U</t>
  </si>
  <si>
    <t>10FUA0031G</t>
  </si>
  <si>
    <t>10FUA0036B</t>
  </si>
  <si>
    <t>10FUA0051U</t>
  </si>
  <si>
    <t>10FUA0055Q</t>
  </si>
  <si>
    <t>10FUA0065X</t>
  </si>
  <si>
    <t>10FUA0072G</t>
  </si>
  <si>
    <t>10DML0009D</t>
  </si>
  <si>
    <t>10FUA0002L</t>
  </si>
  <si>
    <t>10FUA0003K</t>
  </si>
  <si>
    <t>10FUA0007G</t>
  </si>
  <si>
    <t>10FUA0038Z</t>
  </si>
  <si>
    <t>10FUA0042M</t>
  </si>
  <si>
    <t>10DML0002K</t>
  </si>
  <si>
    <t>10DML0036A</t>
  </si>
  <si>
    <t>10FUA0066W</t>
  </si>
  <si>
    <t>10FUA0071H</t>
  </si>
  <si>
    <t>10FUA0074E</t>
  </si>
  <si>
    <t>10FUA0075D</t>
  </si>
  <si>
    <t>10FUA0076C</t>
  </si>
  <si>
    <t>10FUA0077B</t>
  </si>
  <si>
    <t>10FUA0078A</t>
  </si>
  <si>
    <t>10FUA0079Z</t>
  </si>
  <si>
    <t>10FUA0020A</t>
  </si>
  <si>
    <t>10FUA0021Z</t>
  </si>
  <si>
    <t>10FUA0022Z</t>
  </si>
  <si>
    <t>10FUA0032F</t>
  </si>
  <si>
    <t>10FUA0018M</t>
  </si>
  <si>
    <t>10FUA0019L</t>
  </si>
  <si>
    <t>10FUA0030H</t>
  </si>
  <si>
    <t>10FUA0060B</t>
  </si>
  <si>
    <t>10FUA0061A</t>
  </si>
  <si>
    <t>10FUA0062Z</t>
  </si>
  <si>
    <t>10DML0007F</t>
  </si>
  <si>
    <t>10DML0028S</t>
  </si>
  <si>
    <t>10DML0010T</t>
  </si>
  <si>
    <t>10FUA0023Y</t>
  </si>
  <si>
    <t>10FUA0024X</t>
  </si>
  <si>
    <t>10FUA0033E</t>
  </si>
  <si>
    <t>10FUA0035C</t>
  </si>
  <si>
    <t>10FUA0048G</t>
  </si>
  <si>
    <t>10FUA0063Z</t>
  </si>
  <si>
    <t>10FUA0064Y</t>
  </si>
  <si>
    <t>10DML0029R</t>
  </si>
  <si>
    <t>10FUA0028T</t>
  </si>
  <si>
    <t>10FUA0025W</t>
  </si>
  <si>
    <t>10FUA0026V</t>
  </si>
  <si>
    <t>10FUA0027U</t>
  </si>
  <si>
    <t>10FUA0029S</t>
  </si>
  <si>
    <t>10FUA0053S</t>
  </si>
  <si>
    <t>PADRON DE BENEFICIARIOS DEL EJERCICIO 2023</t>
  </si>
  <si>
    <t>DOCENTES</t>
  </si>
  <si>
    <t>10DML0018L</t>
  </si>
  <si>
    <t xml:space="preserve">TOTAL </t>
  </si>
  <si>
    <t>ALUMNOS</t>
  </si>
  <si>
    <t>TOTALES</t>
  </si>
  <si>
    <t>CENTROS</t>
  </si>
  <si>
    <t>Nombre del C. T.</t>
  </si>
  <si>
    <t>Centro de Atención Múltiple Eva Samano</t>
  </si>
  <si>
    <t>Unidad de Servicio de Apoyo a la Educación Regular No. 4</t>
  </si>
  <si>
    <t>Unidad de Servicio de Apoyo a la Educación Regular No. 11</t>
  </si>
  <si>
    <t>Unidad de Servicio de Apoyo a la Educación Regular No. 12</t>
  </si>
  <si>
    <t>Unidad de Servicio de Apoyo a la Educación Regular No. 37</t>
  </si>
  <si>
    <t>Unidad de Servicio de Apoyo a la Educación Regular No. 50</t>
  </si>
  <si>
    <t>Unidad de Servicio de Apoyo a la Educación Regular No. 58</t>
  </si>
  <si>
    <t>Unidad de Servicio de Apoyo a la Educación Regular No. 67</t>
  </si>
  <si>
    <t>Centro de Atención Múltiple CREE</t>
  </si>
  <si>
    <t>Unidad de Servicio de Apoyo a la Educación Regular No. 1</t>
  </si>
  <si>
    <t>Unidad de Servicio de Apoyo a la Educación Regular No. 5</t>
  </si>
  <si>
    <t>Unidad de Servicio de Apoyo a la Educación Regular No. 13</t>
  </si>
  <si>
    <t>Unidad de Servicio de Apoyo a la Educación Regular No. 43</t>
  </si>
  <si>
    <t>Unidad de Servicio de Apoyo a la Educación Regular No. 44</t>
  </si>
  <si>
    <t>Unidad de Servicio de Apoyo a la Educación Regular No. 68</t>
  </si>
  <si>
    <t>Centro de Atención Múltiple No. 20</t>
  </si>
  <si>
    <t>Unidad de Servicio de Apoyo a la Educación Regular No. 8</t>
  </si>
  <si>
    <t>Unidad de Servicio de Apoyo a la Educación Regular No. 9</t>
  </si>
  <si>
    <t>Unidad de Servicio de Apoyo a la Educación Regular No. 14</t>
  </si>
  <si>
    <t>Unidad de Servicio de Apoyo a la Educación Regular No. 47</t>
  </si>
  <si>
    <t>Unidad de Servicio de Apoyo a la Educación Regular No. 57</t>
  </si>
  <si>
    <t>Unidad de Servicio de Apoyo a la Educación Regular No. 69</t>
  </si>
  <si>
    <t>Centro de Atención Múltiple No. 24</t>
  </si>
  <si>
    <t>Unidad de Servicio de Apoyo a la Educación Regular No. 15</t>
  </si>
  <si>
    <t>Unidad de Servicio de Apoyo a la Educación Regular No. 16</t>
  </si>
  <si>
    <t>Unidad de Servicio de Apoyo a la Educación Regular No. 39</t>
  </si>
  <si>
    <t>Unidad de Servicio de Apoyo a la Educación Regular No. 52</t>
  </si>
  <si>
    <t>Unidad de Servicio de Apoyo a la Educación Regular No. 54</t>
  </si>
  <si>
    <t>Unidad de Servicio de Apoyo a la Educación Regular No. 34</t>
  </si>
  <si>
    <t>Unidad de Servicio de Apoyo a la Educación Regular No. 70</t>
  </si>
  <si>
    <t>Centro de Atención Múltiple María Montessori</t>
  </si>
  <si>
    <t>Centro de Atención Múltiple Benito Juarez</t>
  </si>
  <si>
    <t>Centro de Atención Múltiple José Vasconcelos</t>
  </si>
  <si>
    <t>Centro de Atención Múltiple No. 32</t>
  </si>
  <si>
    <t>Centro de Atención Múltiple No. 1</t>
  </si>
  <si>
    <t>Unidad de Servicio de Apoyo a la Educación Regular No. 46</t>
  </si>
  <si>
    <t>Unidad de Servicio de Apoyo a la Educación Regular No. 49</t>
  </si>
  <si>
    <t>Centro de Atención Múltiple No. 4</t>
  </si>
  <si>
    <t>Centro de Atención Múltiple No. 21</t>
  </si>
  <si>
    <t>Centro de Atención Múltiple No. 30</t>
  </si>
  <si>
    <t>Unidad de Servicio de Apoyo a la Educación Regular No. 17</t>
  </si>
  <si>
    <t>Unidad de Servicio de Apoyo a la Educación Regular No. 45</t>
  </si>
  <si>
    <t>Centro de Atención Múltiple No. 35</t>
  </si>
  <si>
    <t>Centro de Atención Múltiple No. Fanny Anitua Ñañez</t>
  </si>
  <si>
    <t>Centro de Atención Múltiple Roberto Solis Quiroga</t>
  </si>
  <si>
    <t>Centro de Atención Múltiple No. 22</t>
  </si>
  <si>
    <t>Centro de Atención Múltiple No. 33</t>
  </si>
  <si>
    <t>Unidad de Servicio de Apoyo a la Educación Regular No. 6</t>
  </si>
  <si>
    <t>Unidad de Servicio de Apoyo a la Educación Regular No. 40</t>
  </si>
  <si>
    <t>Unidad de Servicio de Apoyo a la Educación Regular No. 73</t>
  </si>
  <si>
    <t>Centro de Atención Múltiple No. 3</t>
  </si>
  <si>
    <t>Centro de Atención Múltiple Sor Juana Ines de la Cruz</t>
  </si>
  <si>
    <t>Centro de Atención Múltiple No. 31</t>
  </si>
  <si>
    <t>Unidad de Servicio de Apoyo a la Educación Regular No. 41</t>
  </si>
  <si>
    <t>Unidad de Servicio de Apoyo a la Educación Regular No. 56</t>
  </si>
  <si>
    <t>Centro de Atención Múltiple No. 26</t>
  </si>
  <si>
    <t>Unidad de Servicio de Apoyo a la Educación Regular No. 10</t>
  </si>
  <si>
    <t>Unidad de Servicio de Apoyo a la Educación Regular No. 31</t>
  </si>
  <si>
    <t>Unidad de Servicio de Apoyo a la Educación Regular No. 36</t>
  </si>
  <si>
    <t>Unidad de Servicio de Apoyo a la Educación Regular No. 51</t>
  </si>
  <si>
    <t>Unidad de Servicio de Apoyo a la Educación Regular No. 55</t>
  </si>
  <si>
    <t>Unidad de Servicio de Apoyo a la Educación Regular No. 65</t>
  </si>
  <si>
    <t>Unidad de Servicio de Apoyo a la Educación Regular No. 72</t>
  </si>
  <si>
    <t>Centro de Atención Múltiple No. 9</t>
  </si>
  <si>
    <t>Unidad de Servicio de Apoyo a la Educación Regular No. 2</t>
  </si>
  <si>
    <t>Unidad de Servicio de Apoyo a la Educación Regular No. 3</t>
  </si>
  <si>
    <t>Unidad de Servicio de Apoyo a la Educación Regular No. 7</t>
  </si>
  <si>
    <t>Unidad de Servicio de Apoyo a la Educación Regular No. 38</t>
  </si>
  <si>
    <t>Unidad de Servicio de Apoyo a la Educación Regular No. 42</t>
  </si>
  <si>
    <t>Centro de Atención Múltiple No. 2</t>
  </si>
  <si>
    <t>Centro de Atención Múltiple No. 36</t>
  </si>
  <si>
    <t>Unidad de Servicio de Apoyo a la Educación Regular No. 66</t>
  </si>
  <si>
    <t>Unidad de Servicio de Apoyo a la Educación Regular No. 71</t>
  </si>
  <si>
    <t>Unidad de Servicio de Apoyo a la Educación Regular No. 74</t>
  </si>
  <si>
    <t>Unidad de Servicio de Apoyo a la Educación Regular No. 75</t>
  </si>
  <si>
    <t>Unidad de Servicio de Apoyo a la Educación Regular No. 76</t>
  </si>
  <si>
    <t>Unidad de Servicio de Apoyo a la Educación Regular No. 77</t>
  </si>
  <si>
    <t>Unidad de Servicio de Apoyo a la Educación Regular No. 78</t>
  </si>
  <si>
    <t>Unidad de Servicio de Apoyo a la Educación Regular No. 79</t>
  </si>
  <si>
    <t>Unidad de Servicio de Apoyo a la Educación Regular No. 20</t>
  </si>
  <si>
    <t>Unidad de Servicio de Apoyo a la Educación Regular No. 21</t>
  </si>
  <si>
    <t>Unidad de Servicio de Apoyo a la Educación Regular No. 22</t>
  </si>
  <si>
    <t>Unidad de Servicio de Apoyo a la Educación Regular No. 32</t>
  </si>
  <si>
    <t>Unidad de Servicio de Apoyo a la Educación Regular No. 18</t>
  </si>
  <si>
    <t>Unidad de Servicio de Apoyo a la Educación Regular No. 19</t>
  </si>
  <si>
    <t>Unidad de Servicio de Apoyo a la Educación Regular No. 30</t>
  </si>
  <si>
    <t>Unidad de Servicio de Apoyo a la Educación Regular No. 60</t>
  </si>
  <si>
    <t>Unidad de Servicio de Apoyo a la Educación Regular No. 61</t>
  </si>
  <si>
    <t>Unidad de Servicio de Apoyo a la Educación Regular No. 62</t>
  </si>
  <si>
    <t>Centro de Atención Múltiple No. 7</t>
  </si>
  <si>
    <t>Centro de Atención Múltiple No. 28</t>
  </si>
  <si>
    <t>Centro de Atención Múltiple No. 10</t>
  </si>
  <si>
    <t>Unidad de Servicio de Apoyo a la Educación Regular No. 23</t>
  </si>
  <si>
    <t>Unidad de Servicio de Apoyo a la Educación Regular No. 24</t>
  </si>
  <si>
    <t>Unidad de Servicio de Apoyo a la Educación Regular No. 33</t>
  </si>
  <si>
    <t>Unidad de Servicio de Apoyo a la Educación Regular No. 35</t>
  </si>
  <si>
    <t>Unidad de Servicio de Apoyo a la Educación Regular No. 48</t>
  </si>
  <si>
    <t>Unidad de Servicio de Apoyo a la Educación Regular No. 63</t>
  </si>
  <si>
    <t>Unidad de Servicio de Apoyo a la Educación Regular No. 64</t>
  </si>
  <si>
    <t>Centro de Atención Múltiple Margarita Maza de Juarez T.M.</t>
  </si>
  <si>
    <t>Centro de Atención Múltiple Margarita Maza de Juarez T.V.</t>
  </si>
  <si>
    <t>Unidad de Servicio de Apoyo a la Educación Regular No. 28</t>
  </si>
  <si>
    <t>Unidad de Servicio de Apoyo a la Educación Regular No. 25</t>
  </si>
  <si>
    <t>Unidad de Servicio de Apoyo a la Educación Regular No. 26</t>
  </si>
  <si>
    <t>Unidad de Servicio de Apoyo a la Educación Regular No. 27</t>
  </si>
  <si>
    <t>Unidad de Servicio de Apoyo a la Educación Regular No. 29</t>
  </si>
  <si>
    <t>Unidad de Servicio de Apoyo a la Educación Regular No. 53</t>
  </si>
  <si>
    <t>Unidad de Servicio de Apoyo a la Educación Regular No.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</si>
</sst>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25">
    <font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0"/>
      <color theme="1"/>
      <name val="Candara"/>
      <family val="2"/>
    </font>
    <font>
      <b/>
      <sz val="10"/>
      <color rgb="FFC00000"/>
      <name val="Candara"/>
      <family val="2"/>
    </font>
    <font>
      <sz val="11"/>
      <name val="Montserrat"/>
    </font>
    <font>
      <sz val="8"/>
      <color theme="1"/>
      <name val="Candara"/>
      <family val="2"/>
    </font>
    <font>
      <sz val="10"/>
      <color theme="1"/>
      <name val="Candara"/>
      <family val="2"/>
    </font>
    <font>
      <b/>
      <sz val="9"/>
      <color rgb="FFC00000"/>
      <name val="Candara"/>
      <family val="2"/>
    </font>
    <font>
      <sz val="9"/>
      <color theme="1"/>
      <name val="Candara"/>
      <family val="2"/>
    </font>
    <font>
      <b/>
      <sz val="8"/>
      <color rgb="FFC00000"/>
      <name val="Candara"/>
      <family val="2"/>
    </font>
    <font>
      <b/>
      <sz val="8"/>
      <color theme="1"/>
      <name val="Candara"/>
      <family val="2"/>
    </font>
    <font>
      <sz val="8"/>
      <color theme="1"/>
      <name val="Montserrat"/>
    </font>
    <font>
      <sz val="11"/>
      <color rgb="FFFF000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7C1C7"/>
        <bgColor rgb="FFC7C1C7"/>
      </patternFill>
    </fill>
    <fill>
      <patternFill patternType="solid">
        <fgColor rgb="FFEBE9EB"/>
        <bgColor rgb="FFEBE9EB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7" fillId="0" borderId="0" applyFont="0" applyFill="0" applyBorder="0" applyAlignment="0" applyProtection="0"/>
    <xf numFmtId="0" fontId="22" fillId="0" borderId="0"/>
  </cellStyleXfs>
  <cellXfs count="177">
    <xf numFmtId="0" fontId="0" fillId="0" borderId="0" xfId="0"/>
    <xf numFmtId="0" fontId="0" fillId="0" borderId="0" xfId="0"/>
    <xf numFmtId="0" fontId="1" fillId="0" borderId="0" xfId="0" applyFont="1"/>
    <xf numFmtId="0" fontId="5" fillId="2" borderId="1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3" borderId="20" xfId="0" applyFont="1" applyFill="1" applyBorder="1" applyAlignment="1">
      <alignment horizontal="left" vertical="center"/>
    </xf>
    <xf numFmtId="3" fontId="5" fillId="4" borderId="20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20" xfId="0" applyNumberFormat="1" applyFont="1" applyFill="1" applyBorder="1" applyAlignment="1">
      <alignment horizontal="center" vertical="center" wrapText="1"/>
    </xf>
    <xf numFmtId="3" fontId="5" fillId="3" borderId="18" xfId="0" applyNumberFormat="1" applyFont="1" applyFill="1" applyBorder="1" applyAlignment="1">
      <alignment horizontal="center" vertical="center" wrapText="1"/>
    </xf>
    <xf numFmtId="3" fontId="10" fillId="4" borderId="23" xfId="0" applyNumberFormat="1" applyFont="1" applyFill="1" applyBorder="1" applyAlignment="1">
      <alignment horizontal="center" vertical="center" wrapText="1"/>
    </xf>
    <xf numFmtId="3" fontId="10" fillId="4" borderId="24" xfId="0" applyNumberFormat="1" applyFont="1" applyFill="1" applyBorder="1" applyAlignment="1">
      <alignment horizontal="center" vertical="center" wrapText="1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4" borderId="17" xfId="0" applyNumberFormat="1" applyFont="1" applyFill="1" applyBorder="1" applyAlignment="1" applyProtection="1">
      <alignment horizontal="center" vertical="center" wrapText="1"/>
      <protection locked="0"/>
    </xf>
    <xf numFmtId="3" fontId="10" fillId="4" borderId="2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20" xfId="0" applyNumberFormat="1" applyFont="1" applyFill="1" applyBorder="1" applyAlignment="1">
      <alignment horizontal="center" vertical="center" wrapText="1"/>
    </xf>
    <xf numFmtId="3" fontId="10" fillId="2" borderId="2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10" fillId="4" borderId="21" xfId="0" applyNumberFormat="1" applyFont="1" applyFill="1" applyBorder="1" applyAlignment="1">
      <alignment horizontal="center" vertical="center" wrapText="1"/>
    </xf>
    <xf numFmtId="3" fontId="10" fillId="4" borderId="20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/>
    </xf>
    <xf numFmtId="3" fontId="5" fillId="0" borderId="20" xfId="0" applyNumberFormat="1" applyFont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3" fontId="5" fillId="0" borderId="29" xfId="0" applyNumberFormat="1" applyFont="1" applyBorder="1" applyAlignment="1" applyProtection="1">
      <alignment horizontal="center" vertical="center" wrapText="1"/>
      <protection locked="0"/>
    </xf>
    <xf numFmtId="3" fontId="5" fillId="3" borderId="29" xfId="0" applyNumberFormat="1" applyFont="1" applyFill="1" applyBorder="1" applyAlignment="1">
      <alignment horizontal="center" vertical="center" wrapText="1"/>
    </xf>
    <xf numFmtId="3" fontId="5" fillId="4" borderId="29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30" xfId="0" applyNumberFormat="1" applyFont="1" applyFill="1" applyBorder="1" applyAlignment="1">
      <alignment horizontal="center" vertical="center" wrapText="1"/>
    </xf>
    <xf numFmtId="3" fontId="10" fillId="4" borderId="31" xfId="0" applyNumberFormat="1" applyFont="1" applyFill="1" applyBorder="1" applyAlignment="1">
      <alignment horizontal="center" vertical="center" wrapText="1"/>
    </xf>
    <xf numFmtId="3" fontId="10" fillId="4" borderId="29" xfId="0" applyNumberFormat="1" applyFont="1" applyFill="1" applyBorder="1" applyAlignment="1">
      <alignment horizontal="center" vertical="center" wrapText="1"/>
    </xf>
    <xf numFmtId="3" fontId="10" fillId="2" borderId="32" xfId="0" applyNumberFormat="1" applyFont="1" applyFill="1" applyBorder="1" applyAlignment="1">
      <alignment horizontal="center" vertical="center" wrapText="1"/>
    </xf>
    <xf numFmtId="3" fontId="10" fillId="4" borderId="33" xfId="0" applyNumberFormat="1" applyFont="1" applyFill="1" applyBorder="1" applyAlignment="1" applyProtection="1">
      <alignment horizontal="center" vertical="center" wrapText="1"/>
      <protection locked="0"/>
    </xf>
    <xf numFmtId="3" fontId="10" fillId="4" borderId="29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29" xfId="0" applyNumberFormat="1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left" vertical="center" wrapText="1"/>
    </xf>
    <xf numFmtId="3" fontId="10" fillId="2" borderId="37" xfId="0" applyNumberFormat="1" applyFont="1" applyFill="1" applyBorder="1" applyAlignment="1">
      <alignment horizontal="center" vertical="center" wrapText="1"/>
    </xf>
    <xf numFmtId="3" fontId="10" fillId="2" borderId="38" xfId="0" applyNumberFormat="1" applyFont="1" applyFill="1" applyBorder="1" applyAlignment="1">
      <alignment horizontal="center" vertical="center" wrapText="1"/>
    </xf>
    <xf numFmtId="3" fontId="10" fillId="2" borderId="39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/>
    <xf numFmtId="0" fontId="16" fillId="5" borderId="43" xfId="0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0" fillId="6" borderId="43" xfId="0" applyFill="1" applyBorder="1" applyAlignment="1">
      <alignment horizontal="center"/>
    </xf>
    <xf numFmtId="0" fontId="12" fillId="0" borderId="43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12" fillId="6" borderId="43" xfId="0" applyFont="1" applyFill="1" applyBorder="1" applyAlignment="1">
      <alignment horizontal="left" vertical="center" wrapText="1"/>
    </xf>
    <xf numFmtId="0" fontId="15" fillId="6" borderId="43" xfId="0" applyFont="1" applyFill="1" applyBorder="1" applyAlignment="1">
      <alignment horizontal="left" vertical="center" wrapText="1"/>
    </xf>
    <xf numFmtId="0" fontId="14" fillId="6" borderId="43" xfId="0" applyFont="1" applyFill="1" applyBorder="1" applyAlignment="1">
      <alignment horizontal="left" vertical="center" wrapText="1"/>
    </xf>
    <xf numFmtId="49" fontId="15" fillId="6" borderId="43" xfId="0" applyNumberFormat="1" applyFont="1" applyFill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49" fontId="12" fillId="6" borderId="43" xfId="0" applyNumberFormat="1" applyFont="1" applyFill="1" applyBorder="1" applyAlignment="1">
      <alignment horizontal="left" vertical="center" wrapText="1"/>
    </xf>
    <xf numFmtId="2" fontId="12" fillId="6" borderId="43" xfId="0" applyNumberFormat="1" applyFont="1" applyFill="1" applyBorder="1" applyAlignment="1">
      <alignment horizontal="left" vertical="center" wrapText="1"/>
    </xf>
    <xf numFmtId="49" fontId="13" fillId="0" borderId="43" xfId="0" applyNumberFormat="1" applyFont="1" applyBorder="1" applyAlignment="1">
      <alignment horizontal="left" vertical="center" wrapText="1"/>
    </xf>
    <xf numFmtId="0" fontId="13" fillId="6" borderId="43" xfId="0" applyFont="1" applyFill="1" applyBorder="1" applyAlignment="1">
      <alignment horizontal="left" vertical="center" wrapText="1"/>
    </xf>
    <xf numFmtId="0" fontId="13" fillId="0" borderId="43" xfId="0" applyFont="1" applyFill="1" applyBorder="1" applyAlignment="1">
      <alignment horizontal="left" vertical="center" wrapText="1"/>
    </xf>
    <xf numFmtId="49" fontId="20" fillId="6" borderId="43" xfId="0" applyNumberFormat="1" applyFont="1" applyFill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22" fillId="0" borderId="0" xfId="2"/>
    <xf numFmtId="0" fontId="5" fillId="2" borderId="20" xfId="2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0" fontId="5" fillId="2" borderId="21" xfId="2" applyFont="1" applyFill="1" applyBorder="1" applyAlignment="1">
      <alignment horizontal="center" vertical="center" wrapText="1"/>
    </xf>
    <xf numFmtId="0" fontId="5" fillId="2" borderId="22" xfId="2" applyFont="1" applyFill="1" applyBorder="1" applyAlignment="1">
      <alignment horizontal="center" vertical="center" wrapText="1"/>
    </xf>
    <xf numFmtId="0" fontId="22" fillId="0" borderId="0" xfId="2" applyFont="1"/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3" fontId="6" fillId="3" borderId="20" xfId="2" applyNumberFormat="1" applyFont="1" applyFill="1" applyBorder="1" applyAlignment="1">
      <alignment horizontal="center" vertical="center" wrapText="1"/>
    </xf>
    <xf numFmtId="3" fontId="6" fillId="3" borderId="22" xfId="2" applyNumberFormat="1" applyFont="1" applyFill="1" applyBorder="1" applyAlignment="1">
      <alignment horizontal="center" vertical="center" wrapText="1"/>
    </xf>
    <xf numFmtId="0" fontId="6" fillId="3" borderId="50" xfId="2" applyFont="1" applyFill="1" applyBorder="1" applyAlignment="1">
      <alignment horizontal="left" vertical="center"/>
    </xf>
    <xf numFmtId="0" fontId="6" fillId="3" borderId="51" xfId="2" applyFont="1" applyFill="1" applyBorder="1" applyAlignment="1">
      <alignment horizontal="left" vertical="center"/>
    </xf>
    <xf numFmtId="0" fontId="6" fillId="3" borderId="48" xfId="2" applyFont="1" applyFill="1" applyBorder="1" applyAlignment="1">
      <alignment horizontal="left" vertical="center"/>
    </xf>
    <xf numFmtId="3" fontId="6" fillId="3" borderId="42" xfId="2" applyNumberFormat="1" applyFont="1" applyFill="1" applyBorder="1" applyAlignment="1">
      <alignment horizontal="center" vertical="center" wrapText="1"/>
    </xf>
    <xf numFmtId="0" fontId="6" fillId="3" borderId="36" xfId="2" applyFont="1" applyFill="1" applyBorder="1" applyAlignment="1">
      <alignment horizontal="left" vertical="center" wrapText="1"/>
    </xf>
    <xf numFmtId="3" fontId="6" fillId="3" borderId="41" xfId="2" applyNumberFormat="1" applyFont="1" applyFill="1" applyBorder="1" applyAlignment="1">
      <alignment horizontal="center" vertical="center" wrapText="1"/>
    </xf>
    <xf numFmtId="0" fontId="5" fillId="0" borderId="20" xfId="2" applyFont="1" applyBorder="1" applyAlignment="1" applyProtection="1">
      <alignment horizontal="center" vertical="center"/>
      <protection locked="0"/>
    </xf>
    <xf numFmtId="0" fontId="5" fillId="0" borderId="21" xfId="2" applyFont="1" applyBorder="1" applyAlignment="1" applyProtection="1">
      <alignment horizontal="center" vertical="center"/>
      <protection locked="0"/>
    </xf>
    <xf numFmtId="0" fontId="5" fillId="0" borderId="40" xfId="2" applyFont="1" applyBorder="1" applyAlignment="1" applyProtection="1">
      <alignment horizontal="center" vertical="center"/>
      <protection locked="0"/>
    </xf>
    <xf numFmtId="0" fontId="5" fillId="0" borderId="41" xfId="2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16" fillId="5" borderId="52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19" fillId="5" borderId="58" xfId="0" applyFont="1" applyFill="1" applyBorder="1" applyAlignment="1">
      <alignment horizontal="center" vertical="center" wrapText="1"/>
    </xf>
    <xf numFmtId="0" fontId="19" fillId="5" borderId="59" xfId="0" applyFont="1" applyFill="1" applyBorder="1" applyAlignment="1">
      <alignment horizontal="center" vertical="center" wrapText="1"/>
    </xf>
    <xf numFmtId="0" fontId="19" fillId="5" borderId="60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/>
    </xf>
    <xf numFmtId="0" fontId="0" fillId="0" borderId="59" xfId="0" applyBorder="1" applyAlignment="1">
      <alignment horizontal="left"/>
    </xf>
    <xf numFmtId="0" fontId="18" fillId="0" borderId="61" xfId="0" applyFont="1" applyBorder="1" applyAlignment="1">
      <alignment horizontal="center"/>
    </xf>
    <xf numFmtId="0" fontId="18" fillId="0" borderId="62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13" fillId="0" borderId="56" xfId="0" applyFont="1" applyBorder="1" applyAlignment="1">
      <alignment horizontal="left" vertical="center" wrapText="1"/>
    </xf>
    <xf numFmtId="0" fontId="13" fillId="0" borderId="64" xfId="0" applyFont="1" applyBorder="1" applyAlignment="1">
      <alignment horizontal="left" vertical="center" wrapText="1"/>
    </xf>
    <xf numFmtId="0" fontId="0" fillId="0" borderId="55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165" fontId="18" fillId="0" borderId="0" xfId="1" applyNumberFormat="1" applyFont="1" applyBorder="1" applyAlignment="1"/>
    <xf numFmtId="0" fontId="19" fillId="5" borderId="69" xfId="0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24" fillId="0" borderId="43" xfId="0" applyFont="1" applyBorder="1" applyAlignment="1">
      <alignment horizontal="left" vertical="center" wrapText="1"/>
    </xf>
    <xf numFmtId="0" fontId="24" fillId="0" borderId="43" xfId="0" applyFont="1" applyBorder="1" applyAlignment="1">
      <alignment vertical="center" wrapText="1"/>
    </xf>
    <xf numFmtId="0" fontId="24" fillId="0" borderId="72" xfId="0" applyFont="1" applyBorder="1" applyAlignment="1">
      <alignment vertical="center" wrapText="1"/>
    </xf>
    <xf numFmtId="0" fontId="18" fillId="0" borderId="65" xfId="0" applyFont="1" applyBorder="1" applyAlignment="1">
      <alignment horizontal="right"/>
    </xf>
    <xf numFmtId="0" fontId="5" fillId="2" borderId="18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4" fillId="0" borderId="17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4" fillId="0" borderId="2" xfId="0" applyFont="1" applyBorder="1"/>
    <xf numFmtId="0" fontId="4" fillId="0" borderId="3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10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5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9" fillId="2" borderId="13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9" fillId="2" borderId="14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5" fillId="2" borderId="15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4" fillId="0" borderId="34" xfId="0" applyFont="1" applyBorder="1"/>
    <xf numFmtId="0" fontId="4" fillId="0" borderId="35" xfId="0" applyFont="1" applyBorder="1"/>
    <xf numFmtId="0" fontId="5" fillId="2" borderId="7" xfId="2" applyFont="1" applyFill="1" applyBorder="1" applyAlignment="1">
      <alignment horizontal="center" vertical="center" wrapText="1"/>
    </xf>
    <xf numFmtId="0" fontId="4" fillId="0" borderId="5" xfId="2" applyFont="1" applyBorder="1"/>
    <xf numFmtId="0" fontId="4" fillId="0" borderId="46" xfId="2" applyFont="1" applyBorder="1"/>
    <xf numFmtId="0" fontId="5" fillId="2" borderId="49" xfId="2" applyFont="1" applyFill="1" applyBorder="1" applyAlignment="1">
      <alignment horizontal="center" vertical="center" wrapText="1"/>
    </xf>
    <xf numFmtId="0" fontId="4" fillId="0" borderId="6" xfId="2" applyFont="1" applyBorder="1"/>
    <xf numFmtId="0" fontId="6" fillId="3" borderId="15" xfId="2" applyFont="1" applyFill="1" applyBorder="1" applyAlignment="1">
      <alignment horizontal="left" vertical="center" wrapText="1"/>
    </xf>
    <xf numFmtId="0" fontId="4" fillId="0" borderId="16" xfId="2" applyFont="1" applyBorder="1"/>
    <xf numFmtId="0" fontId="4" fillId="0" borderId="19" xfId="2" applyFont="1" applyBorder="1"/>
    <xf numFmtId="0" fontId="2" fillId="2" borderId="1" xfId="2" applyFont="1" applyFill="1" applyBorder="1" applyAlignment="1">
      <alignment horizontal="left" vertical="center" wrapText="1"/>
    </xf>
    <xf numFmtId="0" fontId="4" fillId="0" borderId="2" xfId="2" applyFont="1" applyBorder="1"/>
    <xf numFmtId="0" fontId="4" fillId="0" borderId="3" xfId="2" applyFont="1" applyBorder="1"/>
    <xf numFmtId="0" fontId="0" fillId="0" borderId="0" xfId="0" applyAlignment="1">
      <alignment horizontal="center"/>
    </xf>
    <xf numFmtId="0" fontId="1" fillId="4" borderId="47" xfId="2" applyFont="1" applyFill="1" applyBorder="1" applyAlignment="1" applyProtection="1">
      <alignment horizontal="left" vertical="center" wrapText="1"/>
      <protection locked="0"/>
    </xf>
    <xf numFmtId="0" fontId="4" fillId="0" borderId="44" xfId="2" applyFont="1" applyBorder="1" applyProtection="1">
      <protection locked="0"/>
    </xf>
    <xf numFmtId="0" fontId="4" fillId="0" borderId="45" xfId="2" applyFont="1" applyBorder="1" applyProtection="1">
      <protection locked="0"/>
    </xf>
    <xf numFmtId="0" fontId="6" fillId="3" borderId="7" xfId="2" applyFont="1" applyFill="1" applyBorder="1" applyAlignment="1">
      <alignment horizontal="left" vertic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6" xfId="0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6"/>
  <sheetViews>
    <sheetView tabSelected="1" zoomScale="120" zoomScaleNormal="120" workbookViewId="0">
      <selection activeCell="K5" sqref="K5"/>
    </sheetView>
  </sheetViews>
  <sheetFormatPr baseColWidth="10" defaultRowHeight="15"/>
  <cols>
    <col min="1" max="1" width="9.42578125" style="91" customWidth="1"/>
    <col min="2" max="2" width="9.140625" customWidth="1"/>
    <col min="3" max="3" width="33" hidden="1" customWidth="1"/>
    <col min="4" max="4" width="19.7109375" style="51" customWidth="1"/>
    <col min="5" max="5" width="36.85546875" customWidth="1"/>
    <col min="6" max="6" width="9.5703125" customWidth="1"/>
    <col min="7" max="7" width="8.7109375" customWidth="1"/>
    <col min="8" max="8" width="7.5703125" style="91" customWidth="1"/>
    <col min="9" max="9" width="8.42578125" style="91" customWidth="1"/>
    <col min="10" max="10" width="8.7109375" style="91" customWidth="1"/>
    <col min="11" max="11" width="7.5703125" style="91" customWidth="1"/>
    <col min="12" max="38" width="7.5703125" customWidth="1"/>
  </cols>
  <sheetData>
    <row r="1" spans="1:18" s="1" customFormat="1">
      <c r="A1" s="91"/>
      <c r="C1" s="1" t="s">
        <v>181</v>
      </c>
      <c r="D1" s="169" t="s">
        <v>291</v>
      </c>
      <c r="E1" s="169"/>
      <c r="F1" s="169"/>
      <c r="G1" s="169"/>
      <c r="H1" s="169"/>
      <c r="I1" s="169"/>
      <c r="J1" s="169"/>
      <c r="K1" s="91"/>
    </row>
    <row r="2" spans="1:18" s="93" customFormat="1" ht="15.75" thickBot="1">
      <c r="A2" s="91"/>
      <c r="H2" s="91"/>
      <c r="I2" s="91"/>
      <c r="J2" s="91"/>
      <c r="K2" s="91"/>
    </row>
    <row r="3" spans="1:18" ht="15.75" thickBot="1">
      <c r="F3" s="176" t="s">
        <v>295</v>
      </c>
      <c r="G3" s="174"/>
      <c r="H3" s="174"/>
      <c r="I3" s="174" t="s">
        <v>292</v>
      </c>
      <c r="J3" s="174"/>
      <c r="K3" s="175"/>
      <c r="M3" s="114"/>
      <c r="N3" s="114"/>
      <c r="O3" s="114"/>
      <c r="P3" s="114"/>
      <c r="Q3" s="114"/>
      <c r="R3" s="114"/>
    </row>
    <row r="4" spans="1:18" ht="15" customHeight="1">
      <c r="A4" s="53" t="s">
        <v>297</v>
      </c>
      <c r="B4" s="52" t="s">
        <v>121</v>
      </c>
      <c r="C4" s="52" t="s">
        <v>43</v>
      </c>
      <c r="D4" s="95" t="s">
        <v>183</v>
      </c>
      <c r="E4" s="52" t="s">
        <v>298</v>
      </c>
      <c r="F4" s="118" t="s">
        <v>163</v>
      </c>
      <c r="G4" s="102" t="s">
        <v>162</v>
      </c>
      <c r="H4" s="103" t="s">
        <v>294</v>
      </c>
      <c r="I4" s="101" t="s">
        <v>163</v>
      </c>
      <c r="J4" s="102" t="s">
        <v>162</v>
      </c>
      <c r="K4" s="103" t="s">
        <v>294</v>
      </c>
      <c r="M4" s="115"/>
      <c r="N4" s="115"/>
      <c r="O4" s="115"/>
      <c r="P4" s="114"/>
      <c r="Q4" s="115"/>
      <c r="R4" s="115"/>
    </row>
    <row r="5" spans="1:18" ht="24.95" customHeight="1">
      <c r="A5" s="54">
        <v>1</v>
      </c>
      <c r="B5" s="54" t="s">
        <v>148</v>
      </c>
      <c r="C5" s="56" t="s">
        <v>44</v>
      </c>
      <c r="D5" s="96" t="s">
        <v>191</v>
      </c>
      <c r="E5" s="121" t="s">
        <v>299</v>
      </c>
      <c r="F5" s="119">
        <v>53</v>
      </c>
      <c r="G5" s="54">
        <v>29</v>
      </c>
      <c r="H5" s="99">
        <f>SUM(F5:G5)</f>
        <v>82</v>
      </c>
      <c r="I5" s="98">
        <v>4</v>
      </c>
      <c r="J5" s="54">
        <v>10</v>
      </c>
      <c r="K5" s="99">
        <f t="shared" ref="K5:K36" si="0">SUM(I5:J5)</f>
        <v>14</v>
      </c>
      <c r="M5" s="114"/>
      <c r="N5" s="114"/>
      <c r="O5" s="114"/>
      <c r="P5" s="114"/>
      <c r="Q5" s="114"/>
      <c r="R5" s="114"/>
    </row>
    <row r="6" spans="1:18" ht="24.95" customHeight="1">
      <c r="A6" s="54">
        <v>2</v>
      </c>
      <c r="B6" s="54" t="s">
        <v>148</v>
      </c>
      <c r="C6" s="57" t="s">
        <v>45</v>
      </c>
      <c r="D6" s="97" t="s">
        <v>184</v>
      </c>
      <c r="E6" s="122" t="s">
        <v>300</v>
      </c>
      <c r="F6" s="119">
        <v>15</v>
      </c>
      <c r="G6" s="54">
        <v>5</v>
      </c>
      <c r="H6" s="99">
        <f t="shared" ref="H6:H69" si="1">SUM(F6:G6)</f>
        <v>20</v>
      </c>
      <c r="I6" s="98">
        <v>1</v>
      </c>
      <c r="J6" s="54">
        <v>10</v>
      </c>
      <c r="K6" s="99">
        <f t="shared" si="0"/>
        <v>11</v>
      </c>
      <c r="M6" s="114"/>
      <c r="N6" s="116"/>
      <c r="O6" s="114"/>
      <c r="P6" s="114"/>
      <c r="Q6" s="114"/>
      <c r="R6" s="114"/>
    </row>
    <row r="7" spans="1:18" ht="24.95" customHeight="1">
      <c r="A7" s="54">
        <v>3</v>
      </c>
      <c r="B7" s="54" t="s">
        <v>148</v>
      </c>
      <c r="C7" s="57" t="s">
        <v>46</v>
      </c>
      <c r="D7" s="97" t="s">
        <v>185</v>
      </c>
      <c r="E7" s="122" t="s">
        <v>301</v>
      </c>
      <c r="F7" s="119">
        <v>19</v>
      </c>
      <c r="G7" s="54">
        <v>10</v>
      </c>
      <c r="H7" s="99">
        <f t="shared" si="1"/>
        <v>29</v>
      </c>
      <c r="I7" s="98">
        <v>1</v>
      </c>
      <c r="J7" s="54">
        <v>14</v>
      </c>
      <c r="K7" s="99">
        <f t="shared" si="0"/>
        <v>15</v>
      </c>
      <c r="M7" s="114"/>
      <c r="N7" s="116"/>
      <c r="O7" s="114"/>
      <c r="P7" s="114"/>
      <c r="Q7" s="114"/>
      <c r="R7" s="114"/>
    </row>
    <row r="8" spans="1:18" ht="24.95" customHeight="1">
      <c r="A8" s="54">
        <v>4</v>
      </c>
      <c r="B8" s="54" t="s">
        <v>148</v>
      </c>
      <c r="C8" s="57" t="s">
        <v>47</v>
      </c>
      <c r="D8" s="97" t="s">
        <v>186</v>
      </c>
      <c r="E8" s="122" t="s">
        <v>302</v>
      </c>
      <c r="F8" s="119">
        <v>30</v>
      </c>
      <c r="G8" s="54">
        <v>12</v>
      </c>
      <c r="H8" s="99">
        <f t="shared" si="1"/>
        <v>42</v>
      </c>
      <c r="I8" s="98">
        <v>2</v>
      </c>
      <c r="J8" s="54">
        <v>12</v>
      </c>
      <c r="K8" s="99">
        <f t="shared" si="0"/>
        <v>14</v>
      </c>
      <c r="M8" s="114"/>
      <c r="N8" s="116"/>
      <c r="O8" s="114"/>
      <c r="P8" s="114"/>
      <c r="Q8" s="114"/>
      <c r="R8" s="114"/>
    </row>
    <row r="9" spans="1:18" ht="24.95" customHeight="1">
      <c r="A9" s="54">
        <v>5</v>
      </c>
      <c r="B9" s="54" t="s">
        <v>148</v>
      </c>
      <c r="C9" s="57" t="s">
        <v>48</v>
      </c>
      <c r="D9" s="97" t="s">
        <v>187</v>
      </c>
      <c r="E9" s="122" t="s">
        <v>303</v>
      </c>
      <c r="F9" s="119">
        <v>21</v>
      </c>
      <c r="G9" s="54">
        <v>8</v>
      </c>
      <c r="H9" s="99">
        <f t="shared" si="1"/>
        <v>29</v>
      </c>
      <c r="I9" s="98">
        <v>2</v>
      </c>
      <c r="J9" s="54">
        <v>6</v>
      </c>
      <c r="K9" s="99">
        <f t="shared" si="0"/>
        <v>8</v>
      </c>
      <c r="M9" s="114"/>
      <c r="N9" s="116"/>
      <c r="O9" s="114"/>
      <c r="P9" s="114"/>
      <c r="Q9" s="114"/>
      <c r="R9" s="114"/>
    </row>
    <row r="10" spans="1:18" ht="24.95" customHeight="1">
      <c r="A10" s="54">
        <v>6</v>
      </c>
      <c r="B10" s="54" t="s">
        <v>148</v>
      </c>
      <c r="C10" s="57" t="s">
        <v>49</v>
      </c>
      <c r="D10" s="97" t="s">
        <v>188</v>
      </c>
      <c r="E10" s="122" t="s">
        <v>304</v>
      </c>
      <c r="F10" s="119">
        <v>21</v>
      </c>
      <c r="G10" s="54">
        <v>14</v>
      </c>
      <c r="H10" s="99">
        <f t="shared" si="1"/>
        <v>35</v>
      </c>
      <c r="I10" s="98">
        <v>1</v>
      </c>
      <c r="J10" s="54">
        <v>10</v>
      </c>
      <c r="K10" s="99">
        <f t="shared" si="0"/>
        <v>11</v>
      </c>
      <c r="M10" s="114"/>
      <c r="N10" s="116"/>
      <c r="O10" s="114"/>
      <c r="P10" s="114"/>
      <c r="Q10" s="114"/>
      <c r="R10" s="114"/>
    </row>
    <row r="11" spans="1:18" ht="24.95" customHeight="1">
      <c r="A11" s="54">
        <v>7</v>
      </c>
      <c r="B11" s="54" t="s">
        <v>148</v>
      </c>
      <c r="C11" s="57" t="s">
        <v>50</v>
      </c>
      <c r="D11" s="97" t="s">
        <v>189</v>
      </c>
      <c r="E11" s="122" t="s">
        <v>305</v>
      </c>
      <c r="F11" s="119">
        <v>23</v>
      </c>
      <c r="G11" s="54">
        <v>13</v>
      </c>
      <c r="H11" s="99">
        <f t="shared" si="1"/>
        <v>36</v>
      </c>
      <c r="I11" s="98">
        <v>1</v>
      </c>
      <c r="J11" s="54">
        <v>7</v>
      </c>
      <c r="K11" s="99">
        <f t="shared" si="0"/>
        <v>8</v>
      </c>
      <c r="M11" s="114"/>
      <c r="N11" s="116"/>
      <c r="O11" s="114"/>
      <c r="P11" s="114"/>
      <c r="Q11" s="114"/>
      <c r="R11" s="114"/>
    </row>
    <row r="12" spans="1:18" ht="24.95" customHeight="1">
      <c r="A12" s="54">
        <v>8</v>
      </c>
      <c r="B12" s="54" t="s">
        <v>148</v>
      </c>
      <c r="C12" s="57" t="s">
        <v>51</v>
      </c>
      <c r="D12" s="97" t="s">
        <v>190</v>
      </c>
      <c r="E12" s="122" t="s">
        <v>306</v>
      </c>
      <c r="F12" s="119">
        <v>31</v>
      </c>
      <c r="G12" s="54">
        <v>15</v>
      </c>
      <c r="H12" s="99">
        <f t="shared" si="1"/>
        <v>46</v>
      </c>
      <c r="I12" s="98">
        <v>3</v>
      </c>
      <c r="J12" s="54">
        <v>8</v>
      </c>
      <c r="K12" s="99">
        <f t="shared" si="0"/>
        <v>11</v>
      </c>
      <c r="M12" s="114"/>
      <c r="N12" s="116"/>
      <c r="O12" s="114"/>
      <c r="P12" s="114"/>
      <c r="Q12" s="114"/>
      <c r="R12" s="114"/>
    </row>
    <row r="13" spans="1:18" ht="24.95" customHeight="1">
      <c r="A13" s="54">
        <v>9</v>
      </c>
      <c r="B13" s="54" t="s">
        <v>149</v>
      </c>
      <c r="C13" s="58" t="s">
        <v>52</v>
      </c>
      <c r="D13" s="97" t="s">
        <v>182</v>
      </c>
      <c r="E13" s="122" t="s">
        <v>307</v>
      </c>
      <c r="F13" s="119">
        <v>149</v>
      </c>
      <c r="G13" s="54">
        <v>72</v>
      </c>
      <c r="H13" s="99">
        <f t="shared" si="1"/>
        <v>221</v>
      </c>
      <c r="I13" s="98">
        <v>4</v>
      </c>
      <c r="J13" s="54">
        <v>20</v>
      </c>
      <c r="K13" s="99">
        <f t="shared" si="0"/>
        <v>24</v>
      </c>
      <c r="M13" s="114"/>
      <c r="N13" s="116"/>
      <c r="O13" s="114"/>
      <c r="P13" s="114"/>
      <c r="Q13" s="114"/>
      <c r="R13" s="114"/>
    </row>
    <row r="14" spans="1:18" ht="24.95" customHeight="1">
      <c r="A14" s="54">
        <v>10</v>
      </c>
      <c r="B14" s="54" t="s">
        <v>149</v>
      </c>
      <c r="C14" s="57" t="s">
        <v>53</v>
      </c>
      <c r="D14" s="97" t="s">
        <v>192</v>
      </c>
      <c r="E14" s="122" t="s">
        <v>308</v>
      </c>
      <c r="F14" s="119">
        <v>6</v>
      </c>
      <c r="G14" s="54">
        <v>3</v>
      </c>
      <c r="H14" s="99">
        <f t="shared" si="1"/>
        <v>9</v>
      </c>
      <c r="I14" s="98">
        <v>0</v>
      </c>
      <c r="J14" s="54">
        <v>9</v>
      </c>
      <c r="K14" s="99">
        <f t="shared" si="0"/>
        <v>9</v>
      </c>
      <c r="M14" s="114"/>
      <c r="N14" s="116"/>
      <c r="O14" s="114"/>
      <c r="P14" s="114"/>
      <c r="Q14" s="114"/>
      <c r="R14" s="114"/>
    </row>
    <row r="15" spans="1:18" ht="24.95" customHeight="1">
      <c r="A15" s="54">
        <v>11</v>
      </c>
      <c r="B15" s="54" t="s">
        <v>149</v>
      </c>
      <c r="C15" s="57" t="s">
        <v>54</v>
      </c>
      <c r="D15" s="97" t="s">
        <v>193</v>
      </c>
      <c r="E15" s="122" t="s">
        <v>309</v>
      </c>
      <c r="F15" s="119">
        <v>26</v>
      </c>
      <c r="G15" s="54">
        <v>8</v>
      </c>
      <c r="H15" s="99">
        <f t="shared" si="1"/>
        <v>34</v>
      </c>
      <c r="I15" s="98">
        <v>0</v>
      </c>
      <c r="J15" s="54">
        <v>12</v>
      </c>
      <c r="K15" s="99">
        <f t="shared" si="0"/>
        <v>12</v>
      </c>
      <c r="M15" s="114"/>
      <c r="N15" s="116"/>
      <c r="O15" s="114"/>
      <c r="P15" s="114"/>
      <c r="Q15" s="114"/>
      <c r="R15" s="114"/>
    </row>
    <row r="16" spans="1:18" ht="24.95" customHeight="1">
      <c r="A16" s="54">
        <v>12</v>
      </c>
      <c r="B16" s="54" t="s">
        <v>149</v>
      </c>
      <c r="C16" s="57" t="s">
        <v>55</v>
      </c>
      <c r="D16" s="97" t="s">
        <v>194</v>
      </c>
      <c r="E16" s="122" t="s">
        <v>310</v>
      </c>
      <c r="F16" s="119">
        <v>28</v>
      </c>
      <c r="G16" s="54">
        <v>8</v>
      </c>
      <c r="H16" s="99">
        <f t="shared" si="1"/>
        <v>36</v>
      </c>
      <c r="I16" s="98">
        <v>0</v>
      </c>
      <c r="J16" s="54">
        <v>13</v>
      </c>
      <c r="K16" s="99">
        <f t="shared" si="0"/>
        <v>13</v>
      </c>
      <c r="M16" s="114"/>
      <c r="N16" s="116"/>
      <c r="O16" s="114"/>
      <c r="P16" s="114"/>
      <c r="Q16" s="114"/>
      <c r="R16" s="114"/>
    </row>
    <row r="17" spans="1:18" ht="24.95" customHeight="1">
      <c r="A17" s="54">
        <v>13</v>
      </c>
      <c r="B17" s="54" t="s">
        <v>149</v>
      </c>
      <c r="C17" s="57" t="s">
        <v>56</v>
      </c>
      <c r="D17" s="97" t="s">
        <v>195</v>
      </c>
      <c r="E17" s="122" t="s">
        <v>311</v>
      </c>
      <c r="F17" s="119">
        <v>10</v>
      </c>
      <c r="G17" s="54">
        <v>5</v>
      </c>
      <c r="H17" s="99">
        <f t="shared" si="1"/>
        <v>15</v>
      </c>
      <c r="I17" s="98">
        <v>0</v>
      </c>
      <c r="J17" s="54">
        <v>10</v>
      </c>
      <c r="K17" s="99">
        <f t="shared" si="0"/>
        <v>10</v>
      </c>
      <c r="M17" s="114"/>
      <c r="N17" s="116"/>
      <c r="O17" s="114"/>
      <c r="P17" s="114"/>
      <c r="Q17" s="114"/>
      <c r="R17" s="114"/>
    </row>
    <row r="18" spans="1:18" ht="24.95" customHeight="1">
      <c r="A18" s="54">
        <v>14</v>
      </c>
      <c r="B18" s="54" t="s">
        <v>149</v>
      </c>
      <c r="C18" s="57" t="s">
        <v>57</v>
      </c>
      <c r="D18" s="97" t="s">
        <v>196</v>
      </c>
      <c r="E18" s="122" t="s">
        <v>312</v>
      </c>
      <c r="F18" s="119">
        <v>9</v>
      </c>
      <c r="G18" s="54">
        <v>4</v>
      </c>
      <c r="H18" s="99">
        <f t="shared" si="1"/>
        <v>13</v>
      </c>
      <c r="I18" s="98">
        <v>1</v>
      </c>
      <c r="J18" s="54">
        <v>10</v>
      </c>
      <c r="K18" s="99">
        <f t="shared" si="0"/>
        <v>11</v>
      </c>
      <c r="M18" s="114"/>
      <c r="N18" s="116"/>
      <c r="O18" s="114"/>
      <c r="P18" s="114"/>
      <c r="Q18" s="114"/>
      <c r="R18" s="114"/>
    </row>
    <row r="19" spans="1:18" ht="24.95" customHeight="1">
      <c r="A19" s="54">
        <v>15</v>
      </c>
      <c r="B19" s="54" t="s">
        <v>149</v>
      </c>
      <c r="C19" s="57" t="s">
        <v>164</v>
      </c>
      <c r="D19" s="97" t="s">
        <v>197</v>
      </c>
      <c r="E19" s="122" t="s">
        <v>406</v>
      </c>
      <c r="F19" s="119">
        <v>11</v>
      </c>
      <c r="G19" s="54">
        <v>6</v>
      </c>
      <c r="H19" s="99">
        <f t="shared" si="1"/>
        <v>17</v>
      </c>
      <c r="I19" s="98">
        <v>3</v>
      </c>
      <c r="J19" s="54">
        <v>7</v>
      </c>
      <c r="K19" s="99">
        <f t="shared" si="0"/>
        <v>10</v>
      </c>
      <c r="M19" s="114"/>
      <c r="N19" s="116"/>
      <c r="O19" s="114"/>
      <c r="P19" s="114"/>
      <c r="Q19" s="114"/>
      <c r="R19" s="114"/>
    </row>
    <row r="20" spans="1:18" ht="24.95" customHeight="1">
      <c r="A20" s="54">
        <v>16</v>
      </c>
      <c r="B20" s="54" t="s">
        <v>149</v>
      </c>
      <c r="C20" s="57" t="s">
        <v>58</v>
      </c>
      <c r="D20" s="97" t="s">
        <v>198</v>
      </c>
      <c r="E20" s="122" t="s">
        <v>313</v>
      </c>
      <c r="F20" s="119">
        <v>18</v>
      </c>
      <c r="G20" s="54">
        <v>9</v>
      </c>
      <c r="H20" s="99">
        <f t="shared" si="1"/>
        <v>27</v>
      </c>
      <c r="I20" s="98">
        <v>2</v>
      </c>
      <c r="J20" s="54">
        <v>12</v>
      </c>
      <c r="K20" s="99">
        <f t="shared" si="0"/>
        <v>14</v>
      </c>
      <c r="M20" s="114"/>
      <c r="N20" s="116"/>
      <c r="O20" s="114"/>
      <c r="P20" s="114"/>
      <c r="Q20" s="114"/>
      <c r="R20" s="114"/>
    </row>
    <row r="21" spans="1:18" ht="24.95" customHeight="1">
      <c r="A21" s="54">
        <v>17</v>
      </c>
      <c r="B21" s="54" t="s">
        <v>150</v>
      </c>
      <c r="C21" s="58" t="s">
        <v>59</v>
      </c>
      <c r="D21" s="97" t="s">
        <v>199</v>
      </c>
      <c r="E21" s="122" t="s">
        <v>314</v>
      </c>
      <c r="F21" s="119">
        <v>47</v>
      </c>
      <c r="G21" s="54">
        <v>23</v>
      </c>
      <c r="H21" s="99">
        <f t="shared" si="1"/>
        <v>70</v>
      </c>
      <c r="I21" s="98">
        <v>6</v>
      </c>
      <c r="J21" s="54">
        <v>11</v>
      </c>
      <c r="K21" s="99">
        <f t="shared" si="0"/>
        <v>17</v>
      </c>
      <c r="M21" s="114"/>
      <c r="N21" s="116"/>
      <c r="O21" s="114"/>
      <c r="P21" s="114"/>
      <c r="Q21" s="114"/>
      <c r="R21" s="114"/>
    </row>
    <row r="22" spans="1:18" ht="24.95" customHeight="1">
      <c r="A22" s="54">
        <v>18</v>
      </c>
      <c r="B22" s="54" t="s">
        <v>150</v>
      </c>
      <c r="C22" s="57" t="s">
        <v>60</v>
      </c>
      <c r="D22" s="97" t="s">
        <v>200</v>
      </c>
      <c r="E22" s="122" t="s">
        <v>315</v>
      </c>
      <c r="F22" s="119">
        <v>21</v>
      </c>
      <c r="G22" s="54">
        <v>13</v>
      </c>
      <c r="H22" s="99">
        <f t="shared" si="1"/>
        <v>34</v>
      </c>
      <c r="I22" s="98">
        <v>2</v>
      </c>
      <c r="J22" s="54">
        <v>8</v>
      </c>
      <c r="K22" s="99">
        <f t="shared" si="0"/>
        <v>10</v>
      </c>
      <c r="M22" s="114"/>
      <c r="N22" s="116"/>
      <c r="O22" s="114"/>
      <c r="P22" s="114"/>
      <c r="Q22" s="114"/>
      <c r="R22" s="114"/>
    </row>
    <row r="23" spans="1:18" ht="24.95" customHeight="1">
      <c r="A23" s="54">
        <v>19</v>
      </c>
      <c r="B23" s="54" t="s">
        <v>150</v>
      </c>
      <c r="C23" s="57" t="s">
        <v>61</v>
      </c>
      <c r="D23" s="97" t="s">
        <v>201</v>
      </c>
      <c r="E23" s="122" t="s">
        <v>316</v>
      </c>
      <c r="F23" s="119">
        <v>15</v>
      </c>
      <c r="G23" s="54">
        <v>7</v>
      </c>
      <c r="H23" s="99">
        <f t="shared" si="1"/>
        <v>22</v>
      </c>
      <c r="I23" s="98">
        <v>4</v>
      </c>
      <c r="J23" s="54">
        <v>11</v>
      </c>
      <c r="K23" s="99">
        <f t="shared" si="0"/>
        <v>15</v>
      </c>
      <c r="M23" s="114"/>
      <c r="N23" s="116"/>
      <c r="O23" s="114"/>
      <c r="P23" s="114"/>
      <c r="Q23" s="114"/>
      <c r="R23" s="114"/>
    </row>
    <row r="24" spans="1:18" ht="24.95" customHeight="1">
      <c r="A24" s="54">
        <v>20</v>
      </c>
      <c r="B24" s="54" t="s">
        <v>150</v>
      </c>
      <c r="C24" s="57" t="s">
        <v>62</v>
      </c>
      <c r="D24" s="97" t="s">
        <v>202</v>
      </c>
      <c r="E24" s="122" t="s">
        <v>317</v>
      </c>
      <c r="F24" s="119">
        <v>30</v>
      </c>
      <c r="G24" s="54">
        <v>6</v>
      </c>
      <c r="H24" s="99">
        <f t="shared" si="1"/>
        <v>36</v>
      </c>
      <c r="I24" s="98">
        <v>0</v>
      </c>
      <c r="J24" s="54">
        <v>13</v>
      </c>
      <c r="K24" s="99">
        <f t="shared" si="0"/>
        <v>13</v>
      </c>
      <c r="M24" s="114"/>
      <c r="N24" s="116"/>
      <c r="O24" s="114"/>
      <c r="P24" s="114"/>
      <c r="Q24" s="114"/>
      <c r="R24" s="114"/>
    </row>
    <row r="25" spans="1:18" ht="24.95" customHeight="1">
      <c r="A25" s="54">
        <v>21</v>
      </c>
      <c r="B25" s="54" t="s">
        <v>150</v>
      </c>
      <c r="C25" s="57" t="s">
        <v>63</v>
      </c>
      <c r="D25" s="97" t="s">
        <v>203</v>
      </c>
      <c r="E25" s="122" t="s">
        <v>318</v>
      </c>
      <c r="F25" s="119">
        <v>21</v>
      </c>
      <c r="G25" s="54">
        <v>9</v>
      </c>
      <c r="H25" s="99">
        <f t="shared" si="1"/>
        <v>30</v>
      </c>
      <c r="I25" s="98">
        <v>1</v>
      </c>
      <c r="J25" s="54">
        <v>10</v>
      </c>
      <c r="K25" s="99">
        <f t="shared" si="0"/>
        <v>11</v>
      </c>
      <c r="M25" s="114"/>
      <c r="N25" s="116"/>
      <c r="O25" s="114"/>
      <c r="P25" s="114"/>
      <c r="Q25" s="114"/>
      <c r="R25" s="114"/>
    </row>
    <row r="26" spans="1:18" ht="24.95" customHeight="1">
      <c r="A26" s="54">
        <v>22</v>
      </c>
      <c r="B26" s="54" t="s">
        <v>150</v>
      </c>
      <c r="C26" s="67" t="s">
        <v>64</v>
      </c>
      <c r="D26" s="97" t="s">
        <v>204</v>
      </c>
      <c r="E26" s="122" t="s">
        <v>319</v>
      </c>
      <c r="F26" s="119">
        <v>34</v>
      </c>
      <c r="G26" s="54">
        <v>16</v>
      </c>
      <c r="H26" s="99">
        <f t="shared" si="1"/>
        <v>50</v>
      </c>
      <c r="I26" s="98">
        <v>2</v>
      </c>
      <c r="J26" s="54">
        <v>6</v>
      </c>
      <c r="K26" s="99">
        <f t="shared" si="0"/>
        <v>8</v>
      </c>
      <c r="M26" s="114"/>
      <c r="N26" s="116"/>
      <c r="O26" s="114"/>
      <c r="P26" s="114"/>
      <c r="Q26" s="114"/>
      <c r="R26" s="114"/>
    </row>
    <row r="27" spans="1:18" ht="24.95" customHeight="1">
      <c r="A27" s="54">
        <v>23</v>
      </c>
      <c r="B27" s="54" t="s">
        <v>150</v>
      </c>
      <c r="C27" s="57" t="s">
        <v>65</v>
      </c>
      <c r="D27" s="97" t="s">
        <v>205</v>
      </c>
      <c r="E27" s="122" t="s">
        <v>320</v>
      </c>
      <c r="F27" s="119">
        <v>21</v>
      </c>
      <c r="G27" s="54">
        <v>11</v>
      </c>
      <c r="H27" s="99">
        <f t="shared" si="1"/>
        <v>32</v>
      </c>
      <c r="I27" s="98">
        <v>2</v>
      </c>
      <c r="J27" s="54">
        <v>10</v>
      </c>
      <c r="K27" s="99">
        <f t="shared" si="0"/>
        <v>12</v>
      </c>
      <c r="M27" s="114"/>
      <c r="N27" s="116"/>
      <c r="O27" s="114"/>
      <c r="P27" s="114"/>
      <c r="Q27" s="114"/>
      <c r="R27" s="114"/>
    </row>
    <row r="28" spans="1:18" ht="24.95" customHeight="1">
      <c r="A28" s="54">
        <v>24</v>
      </c>
      <c r="B28" s="54" t="s">
        <v>151</v>
      </c>
      <c r="C28" s="59" t="s">
        <v>66</v>
      </c>
      <c r="D28" s="97" t="s">
        <v>206</v>
      </c>
      <c r="E28" s="122" t="s">
        <v>321</v>
      </c>
      <c r="F28" s="119">
        <v>70</v>
      </c>
      <c r="G28" s="54">
        <v>44</v>
      </c>
      <c r="H28" s="99">
        <f t="shared" si="1"/>
        <v>114</v>
      </c>
      <c r="I28" s="98">
        <v>5</v>
      </c>
      <c r="J28" s="54">
        <v>24</v>
      </c>
      <c r="K28" s="99">
        <f t="shared" si="0"/>
        <v>29</v>
      </c>
      <c r="M28" s="114"/>
      <c r="N28" s="116"/>
      <c r="O28" s="114"/>
      <c r="P28" s="114"/>
      <c r="Q28" s="114"/>
      <c r="R28" s="114"/>
    </row>
    <row r="29" spans="1:18" ht="24.95" customHeight="1">
      <c r="A29" s="54">
        <v>25</v>
      </c>
      <c r="B29" s="54" t="s">
        <v>151</v>
      </c>
      <c r="C29" s="60" t="s">
        <v>67</v>
      </c>
      <c r="D29" s="97" t="s">
        <v>207</v>
      </c>
      <c r="E29" s="122" t="s">
        <v>322</v>
      </c>
      <c r="F29" s="119">
        <v>19</v>
      </c>
      <c r="G29" s="54">
        <v>9</v>
      </c>
      <c r="H29" s="99">
        <f t="shared" si="1"/>
        <v>28</v>
      </c>
      <c r="I29" s="98">
        <v>1</v>
      </c>
      <c r="J29" s="54">
        <v>6</v>
      </c>
      <c r="K29" s="99">
        <f t="shared" si="0"/>
        <v>7</v>
      </c>
      <c r="M29" s="114"/>
      <c r="N29" s="116"/>
      <c r="O29" s="114"/>
      <c r="P29" s="114"/>
      <c r="Q29" s="114"/>
      <c r="R29" s="114"/>
    </row>
    <row r="30" spans="1:18" ht="24.95" customHeight="1">
      <c r="A30" s="54">
        <v>26</v>
      </c>
      <c r="B30" s="54" t="s">
        <v>151</v>
      </c>
      <c r="C30" s="60" t="s">
        <v>68</v>
      </c>
      <c r="D30" s="97" t="s">
        <v>208</v>
      </c>
      <c r="E30" s="122" t="s">
        <v>323</v>
      </c>
      <c r="F30" s="119">
        <v>44</v>
      </c>
      <c r="G30" s="54">
        <v>10</v>
      </c>
      <c r="H30" s="99">
        <f t="shared" si="1"/>
        <v>54</v>
      </c>
      <c r="I30" s="98">
        <v>5</v>
      </c>
      <c r="J30" s="54">
        <v>10</v>
      </c>
      <c r="K30" s="99">
        <f t="shared" si="0"/>
        <v>15</v>
      </c>
      <c r="M30" s="114"/>
      <c r="N30" s="116"/>
      <c r="O30" s="114"/>
      <c r="P30" s="114"/>
      <c r="Q30" s="114"/>
      <c r="R30" s="114"/>
    </row>
    <row r="31" spans="1:18" ht="24.95" customHeight="1">
      <c r="A31" s="54">
        <v>27</v>
      </c>
      <c r="B31" s="54" t="s">
        <v>151</v>
      </c>
      <c r="C31" s="60" t="s">
        <v>69</v>
      </c>
      <c r="D31" s="97" t="s">
        <v>209</v>
      </c>
      <c r="E31" s="122" t="s">
        <v>324</v>
      </c>
      <c r="F31" s="119">
        <v>24</v>
      </c>
      <c r="G31" s="54">
        <v>11</v>
      </c>
      <c r="H31" s="99">
        <f t="shared" si="1"/>
        <v>35</v>
      </c>
      <c r="I31" s="98">
        <v>2</v>
      </c>
      <c r="J31" s="54">
        <v>8</v>
      </c>
      <c r="K31" s="99">
        <f t="shared" si="0"/>
        <v>10</v>
      </c>
      <c r="M31" s="114"/>
      <c r="N31" s="116"/>
      <c r="O31" s="114"/>
      <c r="P31" s="114"/>
      <c r="Q31" s="114"/>
      <c r="R31" s="114"/>
    </row>
    <row r="32" spans="1:18" ht="24.95" customHeight="1">
      <c r="A32" s="54">
        <v>28</v>
      </c>
      <c r="B32" s="54" t="s">
        <v>151</v>
      </c>
      <c r="C32" s="60" t="s">
        <v>165</v>
      </c>
      <c r="D32" s="97" t="s">
        <v>210</v>
      </c>
      <c r="E32" s="122" t="s">
        <v>325</v>
      </c>
      <c r="F32" s="119">
        <v>36</v>
      </c>
      <c r="G32" s="54">
        <v>20</v>
      </c>
      <c r="H32" s="99">
        <f t="shared" si="1"/>
        <v>56</v>
      </c>
      <c r="I32" s="98">
        <v>0</v>
      </c>
      <c r="J32" s="54">
        <v>9</v>
      </c>
      <c r="K32" s="99">
        <f t="shared" si="0"/>
        <v>9</v>
      </c>
      <c r="M32" s="114"/>
      <c r="N32" s="116"/>
      <c r="O32" s="114"/>
      <c r="P32" s="114"/>
      <c r="Q32" s="114"/>
      <c r="R32" s="114"/>
    </row>
    <row r="33" spans="1:18" ht="24.95" customHeight="1">
      <c r="A33" s="54">
        <v>29</v>
      </c>
      <c r="B33" s="54" t="s">
        <v>151</v>
      </c>
      <c r="C33" s="60" t="s">
        <v>70</v>
      </c>
      <c r="D33" s="97" t="s">
        <v>211</v>
      </c>
      <c r="E33" s="122" t="s">
        <v>326</v>
      </c>
      <c r="F33" s="119">
        <v>21</v>
      </c>
      <c r="G33" s="54">
        <v>12</v>
      </c>
      <c r="H33" s="99">
        <f t="shared" si="1"/>
        <v>33</v>
      </c>
      <c r="I33" s="98">
        <v>0</v>
      </c>
      <c r="J33" s="54">
        <v>12</v>
      </c>
      <c r="K33" s="99">
        <f t="shared" si="0"/>
        <v>12</v>
      </c>
      <c r="M33" s="114"/>
      <c r="N33" s="116"/>
      <c r="O33" s="114"/>
      <c r="P33" s="114"/>
      <c r="Q33" s="114"/>
      <c r="R33" s="114"/>
    </row>
    <row r="34" spans="1:18" ht="24.95" customHeight="1">
      <c r="A34" s="54">
        <v>30</v>
      </c>
      <c r="B34" s="54" t="s">
        <v>151</v>
      </c>
      <c r="C34" s="60" t="s">
        <v>71</v>
      </c>
      <c r="D34" s="97" t="s">
        <v>212</v>
      </c>
      <c r="E34" s="122" t="s">
        <v>327</v>
      </c>
      <c r="F34" s="119">
        <v>6</v>
      </c>
      <c r="G34" s="54">
        <v>7</v>
      </c>
      <c r="H34" s="99">
        <f t="shared" si="1"/>
        <v>13</v>
      </c>
      <c r="I34" s="98">
        <v>1</v>
      </c>
      <c r="J34" s="54">
        <v>7</v>
      </c>
      <c r="K34" s="99">
        <f t="shared" si="0"/>
        <v>8</v>
      </c>
      <c r="M34" s="114"/>
      <c r="N34" s="116"/>
      <c r="O34" s="114"/>
      <c r="P34" s="114"/>
      <c r="Q34" s="114"/>
      <c r="R34" s="114"/>
    </row>
    <row r="35" spans="1:18" ht="24.95" customHeight="1">
      <c r="A35" s="54">
        <v>31</v>
      </c>
      <c r="B35" s="54" t="s">
        <v>151</v>
      </c>
      <c r="C35" s="60" t="s">
        <v>72</v>
      </c>
      <c r="D35" s="97" t="s">
        <v>213</v>
      </c>
      <c r="E35" s="122" t="s">
        <v>328</v>
      </c>
      <c r="F35" s="119">
        <v>24</v>
      </c>
      <c r="G35" s="54">
        <v>11</v>
      </c>
      <c r="H35" s="99">
        <f t="shared" si="1"/>
        <v>35</v>
      </c>
      <c r="I35" s="98">
        <v>1</v>
      </c>
      <c r="J35" s="54">
        <v>10</v>
      </c>
      <c r="K35" s="99">
        <f t="shared" si="0"/>
        <v>11</v>
      </c>
      <c r="M35" s="114"/>
      <c r="N35" s="116"/>
      <c r="O35" s="114"/>
      <c r="P35" s="114"/>
      <c r="Q35" s="114"/>
      <c r="R35" s="114"/>
    </row>
    <row r="36" spans="1:18" ht="24.95" customHeight="1">
      <c r="A36" s="54">
        <v>32</v>
      </c>
      <c r="B36" s="55" t="s">
        <v>152</v>
      </c>
      <c r="C36" s="58" t="s">
        <v>73</v>
      </c>
      <c r="D36" s="97" t="s">
        <v>214</v>
      </c>
      <c r="E36" s="122" t="s">
        <v>329</v>
      </c>
      <c r="F36" s="119">
        <v>22</v>
      </c>
      <c r="G36" s="54">
        <v>7</v>
      </c>
      <c r="H36" s="99">
        <f t="shared" si="1"/>
        <v>29</v>
      </c>
      <c r="I36" s="98">
        <v>2</v>
      </c>
      <c r="J36" s="54">
        <v>7</v>
      </c>
      <c r="K36" s="99">
        <f t="shared" si="0"/>
        <v>9</v>
      </c>
      <c r="M36" s="114"/>
      <c r="N36" s="116"/>
      <c r="O36" s="114"/>
      <c r="P36" s="114"/>
      <c r="Q36" s="114"/>
      <c r="R36" s="114"/>
    </row>
    <row r="37" spans="1:18" ht="24.95" customHeight="1">
      <c r="A37" s="54">
        <v>33</v>
      </c>
      <c r="B37" s="55" t="s">
        <v>152</v>
      </c>
      <c r="C37" s="58" t="s">
        <v>74</v>
      </c>
      <c r="D37" s="97" t="s">
        <v>215</v>
      </c>
      <c r="E37" s="122" t="s">
        <v>330</v>
      </c>
      <c r="F37" s="119">
        <f>47-28</f>
        <v>19</v>
      </c>
      <c r="G37" s="54">
        <f>22-9</f>
        <v>13</v>
      </c>
      <c r="H37" s="99">
        <f t="shared" si="1"/>
        <v>32</v>
      </c>
      <c r="I37" s="98">
        <v>2</v>
      </c>
      <c r="J37" s="54">
        <v>10</v>
      </c>
      <c r="K37" s="99">
        <f t="shared" ref="K37:K68" si="2">SUM(I37:J37)</f>
        <v>12</v>
      </c>
      <c r="M37" s="114"/>
      <c r="N37" s="116"/>
      <c r="O37" s="114"/>
      <c r="P37" s="114"/>
      <c r="Q37" s="114"/>
      <c r="R37" s="114"/>
    </row>
    <row r="38" spans="1:18" ht="24.95" customHeight="1">
      <c r="A38" s="54">
        <v>34</v>
      </c>
      <c r="B38" s="55" t="s">
        <v>152</v>
      </c>
      <c r="C38" s="58" t="s">
        <v>75</v>
      </c>
      <c r="D38" s="97" t="s">
        <v>216</v>
      </c>
      <c r="E38" s="122" t="s">
        <v>331</v>
      </c>
      <c r="F38" s="119">
        <f>56-35</f>
        <v>21</v>
      </c>
      <c r="G38" s="54">
        <f>38-25</f>
        <v>13</v>
      </c>
      <c r="H38" s="99">
        <f t="shared" si="1"/>
        <v>34</v>
      </c>
      <c r="I38" s="98">
        <v>2</v>
      </c>
      <c r="J38" s="54">
        <v>11</v>
      </c>
      <c r="K38" s="99">
        <f t="shared" si="2"/>
        <v>13</v>
      </c>
      <c r="M38" s="114"/>
      <c r="N38" s="116"/>
      <c r="O38" s="114"/>
      <c r="P38" s="114"/>
      <c r="Q38" s="114"/>
      <c r="R38" s="114"/>
    </row>
    <row r="39" spans="1:18" ht="24.95" customHeight="1">
      <c r="A39" s="54">
        <v>35</v>
      </c>
      <c r="B39" s="55" t="s">
        <v>152</v>
      </c>
      <c r="C39" s="58" t="s">
        <v>76</v>
      </c>
      <c r="D39" s="97" t="s">
        <v>217</v>
      </c>
      <c r="E39" s="122" t="s">
        <v>332</v>
      </c>
      <c r="F39" s="119">
        <f>44-25</f>
        <v>19</v>
      </c>
      <c r="G39" s="54">
        <f>31-15</f>
        <v>16</v>
      </c>
      <c r="H39" s="99">
        <f t="shared" si="1"/>
        <v>35</v>
      </c>
      <c r="I39" s="98">
        <v>0</v>
      </c>
      <c r="J39" s="54">
        <v>10</v>
      </c>
      <c r="K39" s="99">
        <f t="shared" si="2"/>
        <v>10</v>
      </c>
      <c r="M39" s="114"/>
      <c r="N39" s="116"/>
      <c r="O39" s="114"/>
      <c r="P39" s="114"/>
      <c r="Q39" s="114"/>
      <c r="R39" s="114"/>
    </row>
    <row r="40" spans="1:18" ht="24.95" customHeight="1">
      <c r="A40" s="54">
        <v>36</v>
      </c>
      <c r="B40" s="55" t="s">
        <v>152</v>
      </c>
      <c r="C40" s="58" t="s">
        <v>77</v>
      </c>
      <c r="D40" s="97" t="s">
        <v>218</v>
      </c>
      <c r="E40" s="122" t="s">
        <v>333</v>
      </c>
      <c r="F40" s="119">
        <f>42-24</f>
        <v>18</v>
      </c>
      <c r="G40" s="54">
        <f>28-15</f>
        <v>13</v>
      </c>
      <c r="H40" s="99">
        <f t="shared" si="1"/>
        <v>31</v>
      </c>
      <c r="I40" s="98">
        <v>0</v>
      </c>
      <c r="J40" s="54">
        <v>8</v>
      </c>
      <c r="K40" s="99">
        <f t="shared" si="2"/>
        <v>8</v>
      </c>
      <c r="M40" s="114"/>
      <c r="N40" s="116"/>
      <c r="O40" s="114"/>
      <c r="P40" s="114"/>
      <c r="Q40" s="114"/>
      <c r="R40" s="114"/>
    </row>
    <row r="41" spans="1:18" ht="24.95" customHeight="1">
      <c r="A41" s="54">
        <v>37</v>
      </c>
      <c r="B41" s="55" t="s">
        <v>152</v>
      </c>
      <c r="C41" s="57" t="s">
        <v>78</v>
      </c>
      <c r="D41" s="97" t="s">
        <v>219</v>
      </c>
      <c r="E41" s="122" t="s">
        <v>334</v>
      </c>
      <c r="F41" s="119">
        <v>24</v>
      </c>
      <c r="G41" s="54">
        <v>11</v>
      </c>
      <c r="H41" s="99">
        <f t="shared" si="1"/>
        <v>35</v>
      </c>
      <c r="I41" s="98">
        <v>1</v>
      </c>
      <c r="J41" s="54">
        <v>9</v>
      </c>
      <c r="K41" s="99">
        <f t="shared" si="2"/>
        <v>10</v>
      </c>
      <c r="M41" s="114"/>
      <c r="N41" s="116"/>
      <c r="O41" s="114"/>
      <c r="P41" s="114"/>
      <c r="Q41" s="114"/>
      <c r="R41" s="114"/>
    </row>
    <row r="42" spans="1:18" ht="24.95" customHeight="1">
      <c r="A42" s="54">
        <v>38</v>
      </c>
      <c r="B42" s="55" t="s">
        <v>152</v>
      </c>
      <c r="C42" s="57" t="s">
        <v>79</v>
      </c>
      <c r="D42" s="97" t="s">
        <v>220</v>
      </c>
      <c r="E42" s="122" t="s">
        <v>335</v>
      </c>
      <c r="F42" s="119">
        <v>30</v>
      </c>
      <c r="G42" s="54">
        <v>24</v>
      </c>
      <c r="H42" s="99">
        <f t="shared" si="1"/>
        <v>54</v>
      </c>
      <c r="I42" s="98">
        <v>0</v>
      </c>
      <c r="J42" s="54">
        <v>10</v>
      </c>
      <c r="K42" s="99">
        <f t="shared" si="2"/>
        <v>10</v>
      </c>
      <c r="M42" s="114"/>
      <c r="N42" s="116"/>
      <c r="O42" s="114"/>
      <c r="P42" s="114"/>
      <c r="Q42" s="114"/>
      <c r="R42" s="114"/>
    </row>
    <row r="43" spans="1:18" ht="24.95" customHeight="1">
      <c r="A43" s="54">
        <v>39</v>
      </c>
      <c r="B43" s="54" t="s">
        <v>153</v>
      </c>
      <c r="C43" s="61" t="s">
        <v>80</v>
      </c>
      <c r="D43" s="97" t="s">
        <v>221</v>
      </c>
      <c r="E43" s="122" t="s">
        <v>336</v>
      </c>
      <c r="F43" s="119">
        <v>41</v>
      </c>
      <c r="G43" s="54">
        <v>34</v>
      </c>
      <c r="H43" s="99">
        <f t="shared" si="1"/>
        <v>75</v>
      </c>
      <c r="I43" s="98">
        <v>2</v>
      </c>
      <c r="J43" s="54">
        <v>10</v>
      </c>
      <c r="K43" s="99">
        <f t="shared" si="2"/>
        <v>12</v>
      </c>
      <c r="M43" s="114"/>
      <c r="N43" s="116"/>
      <c r="O43" s="114"/>
      <c r="P43" s="114"/>
      <c r="Q43" s="114"/>
      <c r="R43" s="114"/>
    </row>
    <row r="44" spans="1:18" ht="24.95" customHeight="1">
      <c r="A44" s="54">
        <v>40</v>
      </c>
      <c r="B44" s="54" t="s">
        <v>153</v>
      </c>
      <c r="C44" s="68" t="s">
        <v>81</v>
      </c>
      <c r="D44" s="97" t="s">
        <v>222</v>
      </c>
      <c r="E44" s="122" t="s">
        <v>337</v>
      </c>
      <c r="F44" s="119">
        <v>21</v>
      </c>
      <c r="G44" s="54">
        <v>18</v>
      </c>
      <c r="H44" s="99">
        <f t="shared" si="1"/>
        <v>39</v>
      </c>
      <c r="I44" s="98">
        <v>2</v>
      </c>
      <c r="J44" s="54">
        <v>5</v>
      </c>
      <c r="K44" s="99">
        <f t="shared" si="2"/>
        <v>7</v>
      </c>
      <c r="M44" s="114"/>
      <c r="N44" s="116"/>
      <c r="O44" s="114"/>
      <c r="P44" s="114"/>
      <c r="Q44" s="114"/>
      <c r="R44" s="114"/>
    </row>
    <row r="45" spans="1:18" ht="24.95" customHeight="1">
      <c r="A45" s="54">
        <v>41</v>
      </c>
      <c r="B45" s="54" t="s">
        <v>153</v>
      </c>
      <c r="C45" s="61" t="s">
        <v>82</v>
      </c>
      <c r="D45" s="97" t="s">
        <v>223</v>
      </c>
      <c r="E45" s="122" t="s">
        <v>338</v>
      </c>
      <c r="F45" s="119">
        <f>89-48</f>
        <v>41</v>
      </c>
      <c r="G45" s="54">
        <f>42-21</f>
        <v>21</v>
      </c>
      <c r="H45" s="99">
        <f t="shared" si="1"/>
        <v>62</v>
      </c>
      <c r="I45" s="98">
        <v>0</v>
      </c>
      <c r="J45" s="54">
        <v>12</v>
      </c>
      <c r="K45" s="99">
        <f t="shared" si="2"/>
        <v>12</v>
      </c>
      <c r="M45" s="114"/>
      <c r="N45" s="116"/>
      <c r="O45" s="114"/>
      <c r="P45" s="114"/>
      <c r="Q45" s="114"/>
      <c r="R45" s="114"/>
    </row>
    <row r="46" spans="1:18" ht="24.95" customHeight="1">
      <c r="A46" s="54">
        <v>42</v>
      </c>
      <c r="B46" s="54" t="s">
        <v>153</v>
      </c>
      <c r="C46" s="62" t="s">
        <v>83</v>
      </c>
      <c r="D46" s="97" t="s">
        <v>225</v>
      </c>
      <c r="E46" s="122" t="s">
        <v>339</v>
      </c>
      <c r="F46" s="119">
        <v>11</v>
      </c>
      <c r="G46" s="54">
        <v>16</v>
      </c>
      <c r="H46" s="99">
        <f t="shared" si="1"/>
        <v>27</v>
      </c>
      <c r="I46" s="98">
        <v>0</v>
      </c>
      <c r="J46" s="54">
        <v>7</v>
      </c>
      <c r="K46" s="99">
        <f t="shared" si="2"/>
        <v>7</v>
      </c>
      <c r="M46" s="114"/>
      <c r="N46" s="116"/>
      <c r="O46" s="114"/>
      <c r="P46" s="114"/>
      <c r="Q46" s="114"/>
      <c r="R46" s="114"/>
    </row>
    <row r="47" spans="1:18" ht="24.95" customHeight="1">
      <c r="A47" s="54">
        <v>43</v>
      </c>
      <c r="B47" s="54" t="s">
        <v>153</v>
      </c>
      <c r="C47" s="62" t="s">
        <v>84</v>
      </c>
      <c r="D47" s="97" t="s">
        <v>224</v>
      </c>
      <c r="E47" s="122" t="s">
        <v>340</v>
      </c>
      <c r="F47" s="119">
        <v>48</v>
      </c>
      <c r="G47" s="54">
        <v>33</v>
      </c>
      <c r="H47" s="99">
        <f t="shared" si="1"/>
        <v>81</v>
      </c>
      <c r="I47" s="98">
        <v>2</v>
      </c>
      <c r="J47" s="54">
        <v>11</v>
      </c>
      <c r="K47" s="99">
        <f t="shared" si="2"/>
        <v>13</v>
      </c>
      <c r="M47" s="114"/>
      <c r="N47" s="116"/>
      <c r="O47" s="114"/>
      <c r="P47" s="114"/>
      <c r="Q47" s="114"/>
      <c r="R47" s="114"/>
    </row>
    <row r="48" spans="1:18" ht="24.95" customHeight="1">
      <c r="A48" s="54">
        <v>44</v>
      </c>
      <c r="B48" s="54" t="s">
        <v>153</v>
      </c>
      <c r="C48" s="61" t="s">
        <v>85</v>
      </c>
      <c r="D48" s="97" t="s">
        <v>226</v>
      </c>
      <c r="E48" s="122" t="s">
        <v>341</v>
      </c>
      <c r="F48" s="119">
        <f>51-33</f>
        <v>18</v>
      </c>
      <c r="G48" s="54">
        <f>34-14</f>
        <v>20</v>
      </c>
      <c r="H48" s="99">
        <f t="shared" si="1"/>
        <v>38</v>
      </c>
      <c r="I48" s="98">
        <v>1</v>
      </c>
      <c r="J48" s="54">
        <v>7</v>
      </c>
      <c r="K48" s="99">
        <f t="shared" si="2"/>
        <v>8</v>
      </c>
      <c r="M48" s="114"/>
      <c r="N48" s="116"/>
      <c r="O48" s="114"/>
      <c r="P48" s="114"/>
      <c r="Q48" s="114"/>
      <c r="R48" s="114"/>
    </row>
    <row r="49" spans="1:18" ht="24.95" customHeight="1">
      <c r="A49" s="54">
        <v>45</v>
      </c>
      <c r="B49" s="54" t="s">
        <v>154</v>
      </c>
      <c r="C49" s="68" t="s">
        <v>167</v>
      </c>
      <c r="D49" s="97" t="s">
        <v>227</v>
      </c>
      <c r="E49" s="122" t="s">
        <v>342</v>
      </c>
      <c r="F49" s="119">
        <v>32</v>
      </c>
      <c r="G49" s="54">
        <v>14</v>
      </c>
      <c r="H49" s="99">
        <f t="shared" si="1"/>
        <v>46</v>
      </c>
      <c r="I49" s="98">
        <v>3</v>
      </c>
      <c r="J49" s="54">
        <v>6</v>
      </c>
      <c r="K49" s="99">
        <f t="shared" si="2"/>
        <v>9</v>
      </c>
      <c r="M49" s="114"/>
      <c r="N49" s="116"/>
      <c r="O49" s="114"/>
      <c r="P49" s="114"/>
      <c r="Q49" s="114"/>
      <c r="R49" s="114"/>
    </row>
    <row r="50" spans="1:18" ht="24.95" customHeight="1">
      <c r="A50" s="54">
        <v>46</v>
      </c>
      <c r="B50" s="54" t="s">
        <v>154</v>
      </c>
      <c r="C50" s="68" t="s">
        <v>166</v>
      </c>
      <c r="D50" s="97" t="s">
        <v>228</v>
      </c>
      <c r="E50" s="122" t="s">
        <v>343</v>
      </c>
      <c r="F50" s="119">
        <v>25</v>
      </c>
      <c r="G50" s="54">
        <v>15</v>
      </c>
      <c r="H50" s="99">
        <f t="shared" si="1"/>
        <v>40</v>
      </c>
      <c r="I50" s="98">
        <v>4</v>
      </c>
      <c r="J50" s="54">
        <v>4</v>
      </c>
      <c r="K50" s="99">
        <f t="shared" si="2"/>
        <v>8</v>
      </c>
      <c r="M50" s="114"/>
      <c r="N50" s="116"/>
      <c r="O50" s="114"/>
      <c r="P50" s="114"/>
      <c r="Q50" s="114"/>
      <c r="R50" s="114"/>
    </row>
    <row r="51" spans="1:18" ht="24.95" customHeight="1">
      <c r="A51" s="54">
        <v>47</v>
      </c>
      <c r="B51" s="54" t="s">
        <v>154</v>
      </c>
      <c r="C51" s="61" t="s">
        <v>86</v>
      </c>
      <c r="D51" s="97" t="s">
        <v>229</v>
      </c>
      <c r="E51" s="122" t="s">
        <v>344</v>
      </c>
      <c r="F51" s="119">
        <f>34-21</f>
        <v>13</v>
      </c>
      <c r="G51" s="54">
        <f>10-7</f>
        <v>3</v>
      </c>
      <c r="H51" s="99">
        <f t="shared" si="1"/>
        <v>16</v>
      </c>
      <c r="I51" s="98">
        <v>2</v>
      </c>
      <c r="J51" s="54">
        <v>8</v>
      </c>
      <c r="K51" s="99">
        <f t="shared" si="2"/>
        <v>10</v>
      </c>
      <c r="M51" s="114"/>
      <c r="N51" s="116"/>
      <c r="O51" s="114"/>
      <c r="P51" s="114"/>
      <c r="Q51" s="114"/>
      <c r="R51" s="114"/>
    </row>
    <row r="52" spans="1:18" ht="24.95" customHeight="1">
      <c r="A52" s="54">
        <v>48</v>
      </c>
      <c r="B52" s="54" t="s">
        <v>154</v>
      </c>
      <c r="C52" s="61" t="s">
        <v>87</v>
      </c>
      <c r="D52" s="97" t="s">
        <v>230</v>
      </c>
      <c r="E52" s="122" t="s">
        <v>345</v>
      </c>
      <c r="F52" s="119">
        <f>78-32</f>
        <v>46</v>
      </c>
      <c r="G52" s="54">
        <f>54-24</f>
        <v>30</v>
      </c>
      <c r="H52" s="99">
        <f t="shared" si="1"/>
        <v>76</v>
      </c>
      <c r="I52" s="98">
        <v>0</v>
      </c>
      <c r="J52" s="54">
        <v>12</v>
      </c>
      <c r="K52" s="99">
        <f t="shared" si="2"/>
        <v>12</v>
      </c>
      <c r="M52" s="114"/>
      <c r="N52" s="116"/>
      <c r="O52" s="114"/>
      <c r="P52" s="114"/>
      <c r="Q52" s="114"/>
      <c r="R52" s="114"/>
    </row>
    <row r="53" spans="1:18" ht="24.95" customHeight="1">
      <c r="A53" s="54">
        <v>49</v>
      </c>
      <c r="B53" s="54" t="s">
        <v>154</v>
      </c>
      <c r="C53" s="62" t="s">
        <v>88</v>
      </c>
      <c r="D53" s="97" t="s">
        <v>231</v>
      </c>
      <c r="E53" s="122" t="s">
        <v>346</v>
      </c>
      <c r="F53" s="119">
        <v>25</v>
      </c>
      <c r="G53" s="54">
        <v>6</v>
      </c>
      <c r="H53" s="99">
        <f t="shared" si="1"/>
        <v>31</v>
      </c>
      <c r="I53" s="98">
        <v>2</v>
      </c>
      <c r="J53" s="54">
        <v>10</v>
      </c>
      <c r="K53" s="99">
        <f t="shared" si="2"/>
        <v>12</v>
      </c>
      <c r="M53" s="114"/>
      <c r="N53" s="116"/>
      <c r="O53" s="114"/>
      <c r="P53" s="114"/>
      <c r="Q53" s="114"/>
      <c r="R53" s="114"/>
    </row>
    <row r="54" spans="1:18" ht="24.95" customHeight="1">
      <c r="A54" s="54">
        <v>50</v>
      </c>
      <c r="B54" s="54" t="s">
        <v>154</v>
      </c>
      <c r="C54" s="62" t="s">
        <v>89</v>
      </c>
      <c r="D54" s="97" t="s">
        <v>232</v>
      </c>
      <c r="E54" s="122" t="s">
        <v>347</v>
      </c>
      <c r="F54" s="119">
        <v>7</v>
      </c>
      <c r="G54" s="54">
        <v>5</v>
      </c>
      <c r="H54" s="99">
        <f t="shared" si="1"/>
        <v>12</v>
      </c>
      <c r="I54" s="98">
        <v>2</v>
      </c>
      <c r="J54" s="54">
        <v>6</v>
      </c>
      <c r="K54" s="99">
        <f t="shared" si="2"/>
        <v>8</v>
      </c>
      <c r="M54" s="114"/>
      <c r="N54" s="116"/>
      <c r="O54" s="114"/>
      <c r="P54" s="114"/>
      <c r="Q54" s="114"/>
      <c r="R54" s="114"/>
    </row>
    <row r="55" spans="1:18" ht="24.95" customHeight="1">
      <c r="A55" s="54">
        <v>51</v>
      </c>
      <c r="B55" s="54" t="s">
        <v>154</v>
      </c>
      <c r="C55" s="62" t="s">
        <v>90</v>
      </c>
      <c r="D55" s="97" t="s">
        <v>233</v>
      </c>
      <c r="E55" s="122" t="s">
        <v>348</v>
      </c>
      <c r="F55" s="119">
        <v>10</v>
      </c>
      <c r="G55" s="54">
        <v>5</v>
      </c>
      <c r="H55" s="99">
        <f t="shared" si="1"/>
        <v>15</v>
      </c>
      <c r="I55" s="98">
        <v>1</v>
      </c>
      <c r="J55" s="54">
        <v>7</v>
      </c>
      <c r="K55" s="99">
        <f t="shared" si="2"/>
        <v>8</v>
      </c>
      <c r="M55" s="114"/>
      <c r="N55" s="116"/>
      <c r="O55" s="114"/>
      <c r="P55" s="114"/>
      <c r="Q55" s="114"/>
      <c r="R55" s="114"/>
    </row>
    <row r="56" spans="1:18" ht="24.95" customHeight="1">
      <c r="A56" s="54">
        <v>52</v>
      </c>
      <c r="B56" s="54" t="s">
        <v>155</v>
      </c>
      <c r="C56" s="63" t="s">
        <v>91</v>
      </c>
      <c r="D56" s="97" t="s">
        <v>234</v>
      </c>
      <c r="E56" s="122" t="s">
        <v>349</v>
      </c>
      <c r="F56" s="119">
        <v>14</v>
      </c>
      <c r="G56" s="54">
        <v>16</v>
      </c>
      <c r="H56" s="99">
        <f t="shared" si="1"/>
        <v>30</v>
      </c>
      <c r="I56" s="98">
        <v>3</v>
      </c>
      <c r="J56" s="54">
        <v>6</v>
      </c>
      <c r="K56" s="99">
        <f t="shared" si="2"/>
        <v>9</v>
      </c>
      <c r="M56" s="114"/>
      <c r="N56" s="116"/>
      <c r="O56" s="114"/>
      <c r="P56" s="114"/>
      <c r="Q56" s="114"/>
      <c r="R56" s="114"/>
    </row>
    <row r="57" spans="1:18" ht="24.95" customHeight="1">
      <c r="A57" s="54">
        <v>53</v>
      </c>
      <c r="B57" s="54" t="s">
        <v>155</v>
      </c>
      <c r="C57" s="63" t="s">
        <v>92</v>
      </c>
      <c r="D57" s="97" t="s">
        <v>235</v>
      </c>
      <c r="E57" s="122" t="s">
        <v>330</v>
      </c>
      <c r="F57" s="119">
        <f>39-18</f>
        <v>21</v>
      </c>
      <c r="G57" s="54">
        <f>32-18</f>
        <v>14</v>
      </c>
      <c r="H57" s="99">
        <f t="shared" si="1"/>
        <v>35</v>
      </c>
      <c r="I57" s="98">
        <v>0</v>
      </c>
      <c r="J57" s="54">
        <v>7</v>
      </c>
      <c r="K57" s="99">
        <f t="shared" si="2"/>
        <v>7</v>
      </c>
      <c r="M57" s="114"/>
      <c r="N57" s="116"/>
      <c r="O57" s="114"/>
      <c r="P57" s="114"/>
      <c r="Q57" s="114"/>
      <c r="R57" s="114"/>
    </row>
    <row r="58" spans="1:18" ht="24.95" customHeight="1">
      <c r="A58" s="54">
        <v>54</v>
      </c>
      <c r="B58" s="54" t="s">
        <v>155</v>
      </c>
      <c r="C58" s="68" t="s">
        <v>93</v>
      </c>
      <c r="D58" s="97" t="s">
        <v>236</v>
      </c>
      <c r="E58" s="122" t="s">
        <v>350</v>
      </c>
      <c r="F58" s="119">
        <f>94-61</f>
        <v>33</v>
      </c>
      <c r="G58" s="54">
        <f>43-21</f>
        <v>22</v>
      </c>
      <c r="H58" s="99">
        <f t="shared" si="1"/>
        <v>55</v>
      </c>
      <c r="I58" s="98">
        <v>0</v>
      </c>
      <c r="J58" s="54">
        <v>7</v>
      </c>
      <c r="K58" s="99">
        <f t="shared" si="2"/>
        <v>7</v>
      </c>
      <c r="M58" s="114"/>
      <c r="N58" s="116"/>
      <c r="O58" s="114"/>
      <c r="P58" s="114"/>
      <c r="Q58" s="114"/>
      <c r="R58" s="114"/>
    </row>
    <row r="59" spans="1:18" ht="24.95" customHeight="1">
      <c r="A59" s="54">
        <v>55</v>
      </c>
      <c r="B59" s="54" t="s">
        <v>155</v>
      </c>
      <c r="C59" s="64" t="s">
        <v>94</v>
      </c>
      <c r="D59" s="97" t="s">
        <v>237</v>
      </c>
      <c r="E59" s="122" t="s">
        <v>351</v>
      </c>
      <c r="F59" s="119">
        <f>90-44</f>
        <v>46</v>
      </c>
      <c r="G59" s="54">
        <f>59-29</f>
        <v>30</v>
      </c>
      <c r="H59" s="99">
        <f t="shared" si="1"/>
        <v>76</v>
      </c>
      <c r="I59" s="98">
        <v>1</v>
      </c>
      <c r="J59" s="54">
        <v>10</v>
      </c>
      <c r="K59" s="99">
        <f t="shared" si="2"/>
        <v>11</v>
      </c>
      <c r="M59" s="114"/>
      <c r="N59" s="116"/>
      <c r="O59" s="114"/>
      <c r="P59" s="114"/>
      <c r="Q59" s="114"/>
      <c r="R59" s="114"/>
    </row>
    <row r="60" spans="1:18" ht="24.95" customHeight="1">
      <c r="A60" s="54">
        <v>56</v>
      </c>
      <c r="B60" s="54" t="s">
        <v>155</v>
      </c>
      <c r="C60" s="65" t="s">
        <v>95</v>
      </c>
      <c r="D60" s="97" t="s">
        <v>238</v>
      </c>
      <c r="E60" s="122" t="s">
        <v>352</v>
      </c>
      <c r="F60" s="119">
        <v>18</v>
      </c>
      <c r="G60" s="54">
        <v>52</v>
      </c>
      <c r="H60" s="99">
        <f t="shared" si="1"/>
        <v>70</v>
      </c>
      <c r="I60" s="100">
        <v>0</v>
      </c>
      <c r="J60" s="54">
        <v>10</v>
      </c>
      <c r="K60" s="99">
        <f t="shared" si="2"/>
        <v>10</v>
      </c>
      <c r="M60" s="114"/>
      <c r="N60" s="116"/>
      <c r="O60" s="114"/>
      <c r="P60" s="114"/>
      <c r="Q60" s="114"/>
      <c r="R60" s="114"/>
    </row>
    <row r="61" spans="1:18" ht="24.95" customHeight="1">
      <c r="A61" s="54">
        <v>57</v>
      </c>
      <c r="B61" s="54" t="s">
        <v>155</v>
      </c>
      <c r="C61" s="65" t="s">
        <v>96</v>
      </c>
      <c r="D61" s="97" t="s">
        <v>239</v>
      </c>
      <c r="E61" s="122" t="s">
        <v>353</v>
      </c>
      <c r="F61" s="119">
        <v>11</v>
      </c>
      <c r="G61" s="54">
        <v>6</v>
      </c>
      <c r="H61" s="99">
        <f t="shared" si="1"/>
        <v>17</v>
      </c>
      <c r="I61" s="98">
        <v>1</v>
      </c>
      <c r="J61" s="54">
        <v>8</v>
      </c>
      <c r="K61" s="99">
        <f t="shared" si="2"/>
        <v>9</v>
      </c>
      <c r="M61" s="114"/>
      <c r="N61" s="116"/>
      <c r="O61" s="114"/>
      <c r="P61" s="114"/>
      <c r="Q61" s="114"/>
      <c r="R61" s="114"/>
    </row>
    <row r="62" spans="1:18" ht="24.95" customHeight="1">
      <c r="A62" s="54">
        <v>58</v>
      </c>
      <c r="B62" s="54" t="s">
        <v>156</v>
      </c>
      <c r="C62" s="58" t="s">
        <v>97</v>
      </c>
      <c r="D62" s="97" t="s">
        <v>240</v>
      </c>
      <c r="E62" s="122" t="s">
        <v>354</v>
      </c>
      <c r="F62" s="119">
        <v>51</v>
      </c>
      <c r="G62" s="54">
        <v>33</v>
      </c>
      <c r="H62" s="99">
        <f t="shared" si="1"/>
        <v>84</v>
      </c>
      <c r="I62" s="98">
        <v>6</v>
      </c>
      <c r="J62" s="54">
        <v>14</v>
      </c>
      <c r="K62" s="99">
        <f t="shared" si="2"/>
        <v>20</v>
      </c>
      <c r="M62" s="114"/>
      <c r="N62" s="116"/>
      <c r="O62" s="114"/>
      <c r="P62" s="114"/>
      <c r="Q62" s="114"/>
      <c r="R62" s="114"/>
    </row>
    <row r="63" spans="1:18" ht="24.95" customHeight="1">
      <c r="A63" s="54">
        <v>59</v>
      </c>
      <c r="B63" s="54" t="s">
        <v>156</v>
      </c>
      <c r="C63" s="57" t="s">
        <v>98</v>
      </c>
      <c r="D63" s="97" t="s">
        <v>241</v>
      </c>
      <c r="E63" s="122" t="s">
        <v>355</v>
      </c>
      <c r="F63" s="119">
        <v>17</v>
      </c>
      <c r="G63" s="54">
        <v>4</v>
      </c>
      <c r="H63" s="99">
        <f t="shared" si="1"/>
        <v>21</v>
      </c>
      <c r="I63" s="98">
        <v>4</v>
      </c>
      <c r="J63" s="54">
        <v>12</v>
      </c>
      <c r="K63" s="99">
        <f t="shared" si="2"/>
        <v>16</v>
      </c>
      <c r="M63" s="114"/>
      <c r="N63" s="116"/>
      <c r="O63" s="114"/>
      <c r="P63" s="114"/>
      <c r="Q63" s="114"/>
      <c r="R63" s="114"/>
    </row>
    <row r="64" spans="1:18" ht="24.95" customHeight="1">
      <c r="A64" s="54">
        <v>60</v>
      </c>
      <c r="B64" s="54" t="s">
        <v>156</v>
      </c>
      <c r="C64" s="66" t="s">
        <v>99</v>
      </c>
      <c r="D64" s="97" t="s">
        <v>242</v>
      </c>
      <c r="E64" s="122" t="s">
        <v>356</v>
      </c>
      <c r="F64" s="119">
        <v>30</v>
      </c>
      <c r="G64" s="54">
        <v>12</v>
      </c>
      <c r="H64" s="99">
        <f t="shared" si="1"/>
        <v>42</v>
      </c>
      <c r="I64" s="98">
        <v>3</v>
      </c>
      <c r="J64" s="54">
        <v>13</v>
      </c>
      <c r="K64" s="99">
        <f t="shared" si="2"/>
        <v>16</v>
      </c>
      <c r="M64" s="114"/>
      <c r="N64" s="116"/>
      <c r="O64" s="114"/>
      <c r="P64" s="114"/>
      <c r="Q64" s="114"/>
      <c r="R64" s="114"/>
    </row>
    <row r="65" spans="1:18" ht="24.95" customHeight="1">
      <c r="A65" s="54">
        <v>61</v>
      </c>
      <c r="B65" s="54" t="s">
        <v>156</v>
      </c>
      <c r="C65" s="57" t="s">
        <v>100</v>
      </c>
      <c r="D65" s="97" t="s">
        <v>243</v>
      </c>
      <c r="E65" s="122" t="s">
        <v>357</v>
      </c>
      <c r="F65" s="119">
        <v>24</v>
      </c>
      <c r="G65" s="54">
        <v>8</v>
      </c>
      <c r="H65" s="99">
        <f t="shared" si="1"/>
        <v>32</v>
      </c>
      <c r="I65" s="98">
        <v>2</v>
      </c>
      <c r="J65" s="54">
        <v>8</v>
      </c>
      <c r="K65" s="99">
        <f t="shared" si="2"/>
        <v>10</v>
      </c>
      <c r="M65" s="114"/>
      <c r="N65" s="116"/>
      <c r="O65" s="114"/>
      <c r="P65" s="114"/>
      <c r="Q65" s="114"/>
      <c r="R65" s="114"/>
    </row>
    <row r="66" spans="1:18" ht="24.95" customHeight="1">
      <c r="A66" s="54">
        <v>62</v>
      </c>
      <c r="B66" s="54" t="s">
        <v>156</v>
      </c>
      <c r="C66" s="57" t="s">
        <v>101</v>
      </c>
      <c r="D66" s="97" t="s">
        <v>244</v>
      </c>
      <c r="E66" s="122" t="s">
        <v>358</v>
      </c>
      <c r="F66" s="119">
        <v>21</v>
      </c>
      <c r="G66" s="54">
        <v>15</v>
      </c>
      <c r="H66" s="99">
        <f t="shared" si="1"/>
        <v>36</v>
      </c>
      <c r="I66" s="98">
        <v>1</v>
      </c>
      <c r="J66" s="54">
        <v>8</v>
      </c>
      <c r="K66" s="99">
        <f t="shared" si="2"/>
        <v>9</v>
      </c>
      <c r="M66" s="114"/>
      <c r="N66" s="116"/>
      <c r="O66" s="114"/>
      <c r="P66" s="114"/>
      <c r="Q66" s="114"/>
      <c r="R66" s="114"/>
    </row>
    <row r="67" spans="1:18" ht="24.95" customHeight="1">
      <c r="A67" s="54">
        <v>63</v>
      </c>
      <c r="B67" s="54" t="s">
        <v>156</v>
      </c>
      <c r="C67" s="57" t="s">
        <v>102</v>
      </c>
      <c r="D67" s="97" t="s">
        <v>245</v>
      </c>
      <c r="E67" s="122" t="s">
        <v>359</v>
      </c>
      <c r="F67" s="119">
        <v>17</v>
      </c>
      <c r="G67" s="54">
        <v>3</v>
      </c>
      <c r="H67" s="99">
        <f t="shared" si="1"/>
        <v>20</v>
      </c>
      <c r="I67" s="98">
        <v>1</v>
      </c>
      <c r="J67" s="54">
        <v>7</v>
      </c>
      <c r="K67" s="99">
        <f t="shared" si="2"/>
        <v>8</v>
      </c>
      <c r="M67" s="114"/>
      <c r="N67" s="116"/>
      <c r="O67" s="114"/>
      <c r="P67" s="114"/>
      <c r="Q67" s="114"/>
      <c r="R67" s="114"/>
    </row>
    <row r="68" spans="1:18" ht="24.95" customHeight="1">
      <c r="A68" s="54">
        <v>64</v>
      </c>
      <c r="B68" s="54" t="s">
        <v>156</v>
      </c>
      <c r="C68" s="57" t="s">
        <v>103</v>
      </c>
      <c r="D68" s="97" t="s">
        <v>246</v>
      </c>
      <c r="E68" s="122" t="s">
        <v>360</v>
      </c>
      <c r="F68" s="119">
        <v>20</v>
      </c>
      <c r="G68" s="54">
        <v>3</v>
      </c>
      <c r="H68" s="99">
        <f t="shared" si="1"/>
        <v>23</v>
      </c>
      <c r="I68" s="98">
        <v>0</v>
      </c>
      <c r="J68" s="54">
        <v>11</v>
      </c>
      <c r="K68" s="99">
        <f t="shared" si="2"/>
        <v>11</v>
      </c>
      <c r="M68" s="114"/>
      <c r="N68" s="116"/>
      <c r="O68" s="114"/>
      <c r="P68" s="114"/>
      <c r="Q68" s="114"/>
      <c r="R68" s="114"/>
    </row>
    <row r="69" spans="1:18" ht="24.95" customHeight="1">
      <c r="A69" s="54">
        <v>65</v>
      </c>
      <c r="B69" s="54" t="s">
        <v>156</v>
      </c>
      <c r="C69" s="57" t="s">
        <v>104</v>
      </c>
      <c r="D69" s="97" t="s">
        <v>247</v>
      </c>
      <c r="E69" s="122" t="s">
        <v>361</v>
      </c>
      <c r="F69" s="119">
        <v>12</v>
      </c>
      <c r="G69" s="54">
        <v>5</v>
      </c>
      <c r="H69" s="99">
        <f t="shared" si="1"/>
        <v>17</v>
      </c>
      <c r="I69" s="98">
        <v>2</v>
      </c>
      <c r="J69" s="54">
        <v>7</v>
      </c>
      <c r="K69" s="99">
        <f t="shared" ref="K69:K100" si="3">SUM(I69:J69)</f>
        <v>9</v>
      </c>
      <c r="M69" s="114"/>
      <c r="N69" s="116"/>
      <c r="O69" s="114"/>
      <c r="P69" s="114"/>
      <c r="Q69" s="114"/>
      <c r="R69" s="114"/>
    </row>
    <row r="70" spans="1:18" ht="24.95" customHeight="1">
      <c r="A70" s="54">
        <v>66</v>
      </c>
      <c r="B70" s="54" t="s">
        <v>157</v>
      </c>
      <c r="C70" s="58" t="s">
        <v>105</v>
      </c>
      <c r="D70" s="97" t="s">
        <v>248</v>
      </c>
      <c r="E70" s="122" t="s">
        <v>362</v>
      </c>
      <c r="F70" s="119">
        <f>31-14</f>
        <v>17</v>
      </c>
      <c r="G70" s="54">
        <f>21-6</f>
        <v>15</v>
      </c>
      <c r="H70" s="99">
        <f t="shared" ref="H70:H113" si="4">SUM(F70:G70)</f>
        <v>32</v>
      </c>
      <c r="I70" s="98">
        <v>3</v>
      </c>
      <c r="J70" s="54">
        <v>3</v>
      </c>
      <c r="K70" s="99">
        <f t="shared" si="3"/>
        <v>6</v>
      </c>
      <c r="M70" s="114"/>
      <c r="N70" s="116"/>
      <c r="O70" s="114"/>
      <c r="P70" s="114"/>
      <c r="Q70" s="114"/>
      <c r="R70" s="114"/>
    </row>
    <row r="71" spans="1:18" ht="24.95" customHeight="1">
      <c r="A71" s="54">
        <v>67</v>
      </c>
      <c r="B71" s="54" t="s">
        <v>157</v>
      </c>
      <c r="C71" s="57" t="s">
        <v>106</v>
      </c>
      <c r="D71" s="97" t="s">
        <v>249</v>
      </c>
      <c r="E71" s="122" t="s">
        <v>363</v>
      </c>
      <c r="F71" s="119">
        <v>3</v>
      </c>
      <c r="G71" s="54">
        <v>0</v>
      </c>
      <c r="H71" s="99">
        <f t="shared" si="4"/>
        <v>3</v>
      </c>
      <c r="I71" s="98">
        <v>1</v>
      </c>
      <c r="J71" s="54">
        <v>8</v>
      </c>
      <c r="K71" s="99">
        <f t="shared" si="3"/>
        <v>9</v>
      </c>
      <c r="M71" s="114"/>
      <c r="N71" s="116"/>
      <c r="O71" s="114"/>
      <c r="P71" s="114"/>
      <c r="Q71" s="114"/>
      <c r="R71" s="114"/>
    </row>
    <row r="72" spans="1:18" ht="24.95" customHeight="1">
      <c r="A72" s="54">
        <v>68</v>
      </c>
      <c r="B72" s="54" t="s">
        <v>157</v>
      </c>
      <c r="C72" s="57" t="s">
        <v>107</v>
      </c>
      <c r="D72" s="97" t="s">
        <v>250</v>
      </c>
      <c r="E72" s="122" t="s">
        <v>364</v>
      </c>
      <c r="F72" s="119">
        <v>17</v>
      </c>
      <c r="G72" s="54">
        <v>5</v>
      </c>
      <c r="H72" s="99">
        <f t="shared" si="4"/>
        <v>22</v>
      </c>
      <c r="I72" s="98">
        <v>2</v>
      </c>
      <c r="J72" s="54">
        <v>7</v>
      </c>
      <c r="K72" s="99">
        <f t="shared" si="3"/>
        <v>9</v>
      </c>
      <c r="M72" s="114"/>
      <c r="N72" s="116"/>
      <c r="O72" s="114"/>
      <c r="P72" s="114"/>
      <c r="Q72" s="114"/>
      <c r="R72" s="114"/>
    </row>
    <row r="73" spans="1:18" ht="24.95" customHeight="1">
      <c r="A73" s="54">
        <v>69</v>
      </c>
      <c r="B73" s="54" t="s">
        <v>157</v>
      </c>
      <c r="C73" s="57" t="s">
        <v>108</v>
      </c>
      <c r="D73" s="97" t="s">
        <v>251</v>
      </c>
      <c r="E73" s="122" t="s">
        <v>365</v>
      </c>
      <c r="F73" s="119">
        <v>7</v>
      </c>
      <c r="G73" s="54">
        <v>1</v>
      </c>
      <c r="H73" s="99">
        <f t="shared" si="4"/>
        <v>8</v>
      </c>
      <c r="I73" s="98">
        <v>2</v>
      </c>
      <c r="J73" s="54">
        <v>8</v>
      </c>
      <c r="K73" s="99">
        <f t="shared" si="3"/>
        <v>10</v>
      </c>
      <c r="M73" s="114"/>
      <c r="N73" s="116"/>
      <c r="O73" s="114"/>
      <c r="P73" s="114"/>
      <c r="Q73" s="114"/>
      <c r="R73" s="114"/>
    </row>
    <row r="74" spans="1:18" ht="24.95" customHeight="1">
      <c r="A74" s="54">
        <v>70</v>
      </c>
      <c r="B74" s="54" t="s">
        <v>157</v>
      </c>
      <c r="C74" s="57" t="s">
        <v>109</v>
      </c>
      <c r="D74" s="97" t="s">
        <v>252</v>
      </c>
      <c r="E74" s="122" t="s">
        <v>366</v>
      </c>
      <c r="F74" s="119">
        <v>10</v>
      </c>
      <c r="G74" s="54">
        <v>9</v>
      </c>
      <c r="H74" s="99">
        <f t="shared" si="4"/>
        <v>19</v>
      </c>
      <c r="I74" s="98">
        <v>1</v>
      </c>
      <c r="J74" s="54">
        <v>8</v>
      </c>
      <c r="K74" s="99">
        <f t="shared" si="3"/>
        <v>9</v>
      </c>
      <c r="M74" s="114"/>
      <c r="N74" s="116"/>
      <c r="O74" s="114"/>
      <c r="P74" s="114"/>
      <c r="Q74" s="114"/>
      <c r="R74" s="114"/>
    </row>
    <row r="75" spans="1:18" ht="24.95" customHeight="1">
      <c r="A75" s="54">
        <v>71</v>
      </c>
      <c r="B75" s="54" t="s">
        <v>157</v>
      </c>
      <c r="C75" s="57" t="s">
        <v>110</v>
      </c>
      <c r="D75" s="97" t="s">
        <v>253</v>
      </c>
      <c r="E75" s="122" t="s">
        <v>367</v>
      </c>
      <c r="F75" s="119">
        <v>15</v>
      </c>
      <c r="G75" s="54">
        <v>8</v>
      </c>
      <c r="H75" s="99">
        <f t="shared" si="4"/>
        <v>23</v>
      </c>
      <c r="I75" s="98">
        <v>2</v>
      </c>
      <c r="J75" s="54">
        <v>11</v>
      </c>
      <c r="K75" s="99">
        <f t="shared" si="3"/>
        <v>13</v>
      </c>
      <c r="M75" s="114"/>
      <c r="N75" s="116"/>
      <c r="O75" s="114"/>
      <c r="P75" s="114"/>
      <c r="Q75" s="114"/>
      <c r="R75" s="114"/>
    </row>
    <row r="76" spans="1:18" ht="24.95" customHeight="1">
      <c r="A76" s="54">
        <v>72</v>
      </c>
      <c r="B76" s="54" t="s">
        <v>157</v>
      </c>
      <c r="C76" s="63" t="s">
        <v>111</v>
      </c>
      <c r="D76" s="97" t="s">
        <v>254</v>
      </c>
      <c r="E76" s="122" t="s">
        <v>368</v>
      </c>
      <c r="F76" s="119">
        <v>3</v>
      </c>
      <c r="G76" s="54">
        <v>2</v>
      </c>
      <c r="H76" s="99">
        <f t="shared" si="4"/>
        <v>5</v>
      </c>
      <c r="I76" s="98">
        <v>1</v>
      </c>
      <c r="J76" s="54">
        <v>6</v>
      </c>
      <c r="K76" s="99">
        <f t="shared" si="3"/>
        <v>7</v>
      </c>
      <c r="M76" s="114"/>
      <c r="N76" s="116"/>
      <c r="O76" s="114"/>
      <c r="P76" s="114"/>
      <c r="Q76" s="114"/>
      <c r="R76" s="114"/>
    </row>
    <row r="77" spans="1:18" ht="24.95" customHeight="1">
      <c r="A77" s="54">
        <v>73</v>
      </c>
      <c r="B77" s="54" t="s">
        <v>157</v>
      </c>
      <c r="C77" s="63" t="s">
        <v>112</v>
      </c>
      <c r="D77" s="97" t="s">
        <v>255</v>
      </c>
      <c r="E77" s="122" t="s">
        <v>369</v>
      </c>
      <c r="F77" s="119">
        <f>30-20</f>
        <v>10</v>
      </c>
      <c r="G77" s="54">
        <f>15-14</f>
        <v>1</v>
      </c>
      <c r="H77" s="99">
        <f t="shared" si="4"/>
        <v>11</v>
      </c>
      <c r="I77" s="98">
        <v>1</v>
      </c>
      <c r="J77" s="54">
        <v>6</v>
      </c>
      <c r="K77" s="99">
        <f t="shared" si="3"/>
        <v>7</v>
      </c>
      <c r="M77" s="114"/>
      <c r="N77" s="116"/>
      <c r="O77" s="114"/>
      <c r="P77" s="114"/>
      <c r="Q77" s="114"/>
      <c r="R77" s="114"/>
    </row>
    <row r="78" spans="1:18" ht="24.95" customHeight="1">
      <c r="A78" s="54">
        <v>74</v>
      </c>
      <c r="B78" s="54" t="s">
        <v>157</v>
      </c>
      <c r="C78" s="57" t="s">
        <v>113</v>
      </c>
      <c r="D78" s="97" t="s">
        <v>256</v>
      </c>
      <c r="E78" s="122" t="s">
        <v>370</v>
      </c>
      <c r="F78" s="119">
        <v>25</v>
      </c>
      <c r="G78" s="54">
        <v>10</v>
      </c>
      <c r="H78" s="99">
        <f t="shared" si="4"/>
        <v>35</v>
      </c>
      <c r="I78" s="98">
        <v>2</v>
      </c>
      <c r="J78" s="54">
        <v>9</v>
      </c>
      <c r="K78" s="99">
        <f t="shared" si="3"/>
        <v>11</v>
      </c>
      <c r="M78" s="114"/>
      <c r="N78" s="116"/>
      <c r="O78" s="114"/>
      <c r="P78" s="114"/>
      <c r="Q78" s="114"/>
      <c r="R78" s="114"/>
    </row>
    <row r="79" spans="1:18" ht="24.95" customHeight="1">
      <c r="A79" s="54">
        <v>75</v>
      </c>
      <c r="B79" s="54" t="s">
        <v>157</v>
      </c>
      <c r="C79" s="57" t="s">
        <v>114</v>
      </c>
      <c r="D79" s="97" t="s">
        <v>257</v>
      </c>
      <c r="E79" s="122" t="s">
        <v>371</v>
      </c>
      <c r="F79" s="119">
        <v>26</v>
      </c>
      <c r="G79" s="54">
        <v>3</v>
      </c>
      <c r="H79" s="99">
        <f t="shared" si="4"/>
        <v>29</v>
      </c>
      <c r="I79" s="98">
        <v>1</v>
      </c>
      <c r="J79" s="54">
        <v>9</v>
      </c>
      <c r="K79" s="99">
        <f t="shared" si="3"/>
        <v>10</v>
      </c>
      <c r="M79" s="114"/>
      <c r="N79" s="116"/>
      <c r="O79" s="114"/>
      <c r="P79" s="114"/>
      <c r="Q79" s="114"/>
      <c r="R79" s="114"/>
    </row>
    <row r="80" spans="1:18" ht="24.95" customHeight="1">
      <c r="A80" s="54">
        <v>76</v>
      </c>
      <c r="B80" s="54" t="s">
        <v>158</v>
      </c>
      <c r="C80" s="57" t="s">
        <v>115</v>
      </c>
      <c r="D80" s="97" t="s">
        <v>258</v>
      </c>
      <c r="E80" s="122" t="s">
        <v>372</v>
      </c>
      <c r="F80" s="119">
        <v>10</v>
      </c>
      <c r="G80" s="54">
        <v>3</v>
      </c>
      <c r="H80" s="99">
        <f t="shared" si="4"/>
        <v>13</v>
      </c>
      <c r="I80" s="98">
        <v>1</v>
      </c>
      <c r="J80" s="54">
        <v>5</v>
      </c>
      <c r="K80" s="99">
        <f t="shared" si="3"/>
        <v>6</v>
      </c>
      <c r="M80" s="114"/>
      <c r="N80" s="116"/>
      <c r="O80" s="114"/>
      <c r="P80" s="114"/>
      <c r="Q80" s="114"/>
      <c r="R80" s="114"/>
    </row>
    <row r="81" spans="1:18" ht="24.95" customHeight="1">
      <c r="A81" s="54">
        <v>77</v>
      </c>
      <c r="B81" s="54" t="s">
        <v>158</v>
      </c>
      <c r="C81" s="57" t="s">
        <v>116</v>
      </c>
      <c r="D81" s="97" t="s">
        <v>259</v>
      </c>
      <c r="E81" s="122" t="s">
        <v>373</v>
      </c>
      <c r="F81" s="119">
        <v>19</v>
      </c>
      <c r="G81" s="54">
        <v>9</v>
      </c>
      <c r="H81" s="99">
        <f t="shared" si="4"/>
        <v>28</v>
      </c>
      <c r="I81" s="98">
        <v>1</v>
      </c>
      <c r="J81" s="54">
        <v>12</v>
      </c>
      <c r="K81" s="99">
        <f t="shared" si="3"/>
        <v>13</v>
      </c>
      <c r="M81" s="114"/>
      <c r="N81" s="116"/>
      <c r="O81" s="114"/>
      <c r="P81" s="114"/>
      <c r="Q81" s="114"/>
      <c r="R81" s="114"/>
    </row>
    <row r="82" spans="1:18" ht="24.95" customHeight="1">
      <c r="A82" s="54">
        <v>78</v>
      </c>
      <c r="B82" s="54" t="s">
        <v>158</v>
      </c>
      <c r="C82" s="57" t="s">
        <v>117</v>
      </c>
      <c r="D82" s="97" t="s">
        <v>260</v>
      </c>
      <c r="E82" s="122" t="s">
        <v>374</v>
      </c>
      <c r="F82" s="119">
        <v>10</v>
      </c>
      <c r="G82" s="54">
        <v>3</v>
      </c>
      <c r="H82" s="99">
        <f t="shared" si="4"/>
        <v>13</v>
      </c>
      <c r="I82" s="98">
        <v>1</v>
      </c>
      <c r="J82" s="54">
        <v>7</v>
      </c>
      <c r="K82" s="99">
        <f t="shared" si="3"/>
        <v>8</v>
      </c>
      <c r="M82" s="114"/>
      <c r="N82" s="116"/>
      <c r="O82" s="114"/>
      <c r="P82" s="114"/>
      <c r="Q82" s="114"/>
      <c r="R82" s="114"/>
    </row>
    <row r="83" spans="1:18" ht="24.95" customHeight="1">
      <c r="A83" s="54">
        <v>79</v>
      </c>
      <c r="B83" s="54" t="s">
        <v>158</v>
      </c>
      <c r="C83" s="57" t="s">
        <v>118</v>
      </c>
      <c r="D83" s="97" t="s">
        <v>261</v>
      </c>
      <c r="E83" s="122" t="s">
        <v>375</v>
      </c>
      <c r="F83" s="119">
        <v>5</v>
      </c>
      <c r="G83" s="54">
        <v>7</v>
      </c>
      <c r="H83" s="99">
        <f t="shared" si="4"/>
        <v>12</v>
      </c>
      <c r="I83" s="98">
        <v>0</v>
      </c>
      <c r="J83" s="54">
        <v>9</v>
      </c>
      <c r="K83" s="99">
        <f t="shared" si="3"/>
        <v>9</v>
      </c>
      <c r="M83" s="114"/>
      <c r="N83" s="116"/>
      <c r="O83" s="114"/>
      <c r="P83" s="114"/>
      <c r="Q83" s="114"/>
      <c r="R83" s="114"/>
    </row>
    <row r="84" spans="1:18" ht="24.95" customHeight="1">
      <c r="A84" s="54">
        <v>80</v>
      </c>
      <c r="B84" s="54" t="s">
        <v>158</v>
      </c>
      <c r="C84" s="66" t="s">
        <v>119</v>
      </c>
      <c r="D84" s="97" t="s">
        <v>262</v>
      </c>
      <c r="E84" s="122" t="s">
        <v>376</v>
      </c>
      <c r="F84" s="119">
        <v>47</v>
      </c>
      <c r="G84" s="54">
        <v>12</v>
      </c>
      <c r="H84" s="99">
        <f t="shared" si="4"/>
        <v>59</v>
      </c>
      <c r="I84" s="98">
        <v>0</v>
      </c>
      <c r="J84" s="54">
        <v>11</v>
      </c>
      <c r="K84" s="99">
        <f t="shared" si="3"/>
        <v>11</v>
      </c>
      <c r="M84" s="114"/>
      <c r="N84" s="116"/>
      <c r="O84" s="114"/>
      <c r="P84" s="114"/>
      <c r="Q84" s="114"/>
      <c r="R84" s="114"/>
    </row>
    <row r="85" spans="1:18" ht="24.95" customHeight="1">
      <c r="A85" s="54">
        <v>81</v>
      </c>
      <c r="B85" s="54" t="s">
        <v>158</v>
      </c>
      <c r="C85" s="57" t="s">
        <v>120</v>
      </c>
      <c r="D85" s="97" t="s">
        <v>263</v>
      </c>
      <c r="E85" s="122" t="s">
        <v>377</v>
      </c>
      <c r="F85" s="119">
        <v>9</v>
      </c>
      <c r="G85" s="54">
        <v>2</v>
      </c>
      <c r="H85" s="99">
        <f t="shared" si="4"/>
        <v>11</v>
      </c>
      <c r="I85" s="98">
        <v>0</v>
      </c>
      <c r="J85" s="54">
        <v>5</v>
      </c>
      <c r="K85" s="99">
        <f t="shared" si="3"/>
        <v>5</v>
      </c>
      <c r="M85" s="114"/>
      <c r="N85" s="116"/>
      <c r="O85" s="114"/>
      <c r="P85" s="114"/>
      <c r="Q85" s="114"/>
      <c r="R85" s="114"/>
    </row>
    <row r="86" spans="1:18" ht="24.95" customHeight="1">
      <c r="A86" s="54">
        <v>82</v>
      </c>
      <c r="B86" s="54" t="s">
        <v>159</v>
      </c>
      <c r="C86" s="57" t="s">
        <v>122</v>
      </c>
      <c r="D86" s="97" t="s">
        <v>264</v>
      </c>
      <c r="E86" s="122" t="s">
        <v>378</v>
      </c>
      <c r="F86" s="119">
        <v>26</v>
      </c>
      <c r="G86" s="54">
        <v>17</v>
      </c>
      <c r="H86" s="99">
        <f t="shared" si="4"/>
        <v>43</v>
      </c>
      <c r="I86" s="98">
        <v>0</v>
      </c>
      <c r="J86" s="54">
        <v>0</v>
      </c>
      <c r="K86" s="99">
        <f t="shared" si="3"/>
        <v>0</v>
      </c>
      <c r="M86" s="114"/>
      <c r="N86" s="116"/>
      <c r="O86" s="114"/>
      <c r="P86" s="114"/>
      <c r="Q86" s="114"/>
      <c r="R86" s="114"/>
    </row>
    <row r="87" spans="1:18" ht="24.95" customHeight="1">
      <c r="A87" s="54">
        <v>83</v>
      </c>
      <c r="B87" s="54" t="s">
        <v>159</v>
      </c>
      <c r="C87" s="57" t="s">
        <v>123</v>
      </c>
      <c r="D87" s="97" t="s">
        <v>265</v>
      </c>
      <c r="E87" s="122" t="s">
        <v>379</v>
      </c>
      <c r="F87" s="119">
        <v>45</v>
      </c>
      <c r="G87" s="54">
        <v>35</v>
      </c>
      <c r="H87" s="99">
        <f t="shared" si="4"/>
        <v>80</v>
      </c>
      <c r="I87" s="98">
        <v>3</v>
      </c>
      <c r="J87" s="54">
        <v>11</v>
      </c>
      <c r="K87" s="99">
        <f t="shared" si="3"/>
        <v>14</v>
      </c>
      <c r="M87" s="114"/>
      <c r="N87" s="116"/>
      <c r="O87" s="114"/>
      <c r="P87" s="114"/>
      <c r="Q87" s="114"/>
      <c r="R87" s="114"/>
    </row>
    <row r="88" spans="1:18" ht="24.95" customHeight="1">
      <c r="A88" s="54">
        <v>84</v>
      </c>
      <c r="B88" s="54" t="s">
        <v>159</v>
      </c>
      <c r="C88" s="57" t="s">
        <v>124</v>
      </c>
      <c r="D88" s="97" t="s">
        <v>266</v>
      </c>
      <c r="E88" s="122" t="s">
        <v>380</v>
      </c>
      <c r="F88" s="119">
        <v>33</v>
      </c>
      <c r="G88" s="54">
        <v>28</v>
      </c>
      <c r="H88" s="99">
        <f t="shared" si="4"/>
        <v>61</v>
      </c>
      <c r="I88" s="98">
        <v>3</v>
      </c>
      <c r="J88" s="54">
        <v>12</v>
      </c>
      <c r="K88" s="99">
        <f t="shared" si="3"/>
        <v>15</v>
      </c>
      <c r="M88" s="114"/>
      <c r="N88" s="116"/>
      <c r="O88" s="114"/>
      <c r="P88" s="114"/>
      <c r="Q88" s="114"/>
      <c r="R88" s="114"/>
    </row>
    <row r="89" spans="1:18" ht="24.95" customHeight="1">
      <c r="A89" s="54">
        <v>85</v>
      </c>
      <c r="B89" s="54" t="s">
        <v>159</v>
      </c>
      <c r="C89" s="57" t="s">
        <v>125</v>
      </c>
      <c r="D89" s="97" t="s">
        <v>267</v>
      </c>
      <c r="E89" s="122" t="s">
        <v>381</v>
      </c>
      <c r="F89" s="119">
        <v>48</v>
      </c>
      <c r="G89" s="54">
        <v>32</v>
      </c>
      <c r="H89" s="99">
        <f t="shared" si="4"/>
        <v>80</v>
      </c>
      <c r="I89" s="98">
        <v>2</v>
      </c>
      <c r="J89" s="54">
        <v>10</v>
      </c>
      <c r="K89" s="99">
        <f t="shared" si="3"/>
        <v>12</v>
      </c>
      <c r="M89" s="114"/>
      <c r="N89" s="116"/>
      <c r="O89" s="114"/>
      <c r="P89" s="114"/>
      <c r="Q89" s="114"/>
      <c r="R89" s="114"/>
    </row>
    <row r="90" spans="1:18" ht="24.95" customHeight="1">
      <c r="A90" s="54">
        <v>86</v>
      </c>
      <c r="B90" s="54" t="s">
        <v>159</v>
      </c>
      <c r="C90" s="57" t="s">
        <v>126</v>
      </c>
      <c r="D90" s="97" t="s">
        <v>268</v>
      </c>
      <c r="E90" s="122" t="s">
        <v>382</v>
      </c>
      <c r="F90" s="119">
        <v>43</v>
      </c>
      <c r="G90" s="54">
        <v>28</v>
      </c>
      <c r="H90" s="99">
        <f t="shared" si="4"/>
        <v>71</v>
      </c>
      <c r="I90" s="98">
        <v>1</v>
      </c>
      <c r="J90" s="54">
        <v>13</v>
      </c>
      <c r="K90" s="99">
        <f t="shared" si="3"/>
        <v>14</v>
      </c>
      <c r="M90" s="114"/>
      <c r="N90" s="116"/>
      <c r="O90" s="114"/>
      <c r="P90" s="114"/>
      <c r="Q90" s="114"/>
      <c r="R90" s="114"/>
    </row>
    <row r="91" spans="1:18" ht="24.95" customHeight="1">
      <c r="A91" s="54">
        <v>87</v>
      </c>
      <c r="B91" s="54" t="s">
        <v>159</v>
      </c>
      <c r="C91" s="57" t="s">
        <v>127</v>
      </c>
      <c r="D91" s="97" t="s">
        <v>269</v>
      </c>
      <c r="E91" s="122" t="s">
        <v>383</v>
      </c>
      <c r="F91" s="119">
        <v>20</v>
      </c>
      <c r="G91" s="54">
        <v>13</v>
      </c>
      <c r="H91" s="99">
        <f t="shared" si="4"/>
        <v>33</v>
      </c>
      <c r="I91" s="98">
        <v>8</v>
      </c>
      <c r="J91" s="54">
        <v>4</v>
      </c>
      <c r="K91" s="99">
        <f t="shared" si="3"/>
        <v>12</v>
      </c>
      <c r="M91" s="114"/>
      <c r="N91" s="116"/>
      <c r="O91" s="114"/>
      <c r="P91" s="114"/>
      <c r="Q91" s="114"/>
      <c r="R91" s="114"/>
    </row>
    <row r="92" spans="1:18" ht="24.95" customHeight="1">
      <c r="A92" s="54">
        <v>88</v>
      </c>
      <c r="B92" s="54" t="s">
        <v>159</v>
      </c>
      <c r="C92" s="66" t="s">
        <v>128</v>
      </c>
      <c r="D92" s="97" t="s">
        <v>270</v>
      </c>
      <c r="E92" s="122" t="s">
        <v>384</v>
      </c>
      <c r="F92" s="119">
        <v>49</v>
      </c>
      <c r="G92" s="54">
        <v>15</v>
      </c>
      <c r="H92" s="99">
        <f t="shared" si="4"/>
        <v>64</v>
      </c>
      <c r="I92" s="98">
        <v>2</v>
      </c>
      <c r="J92" s="54">
        <v>11</v>
      </c>
      <c r="K92" s="99">
        <f t="shared" si="3"/>
        <v>13</v>
      </c>
      <c r="M92" s="114"/>
      <c r="N92" s="116"/>
      <c r="O92" s="114"/>
      <c r="P92" s="114"/>
      <c r="Q92" s="114"/>
      <c r="R92" s="114"/>
    </row>
    <row r="93" spans="1:18" ht="24.95" customHeight="1">
      <c r="A93" s="54">
        <v>89</v>
      </c>
      <c r="B93" s="54" t="s">
        <v>159</v>
      </c>
      <c r="C93" s="57" t="s">
        <v>129</v>
      </c>
      <c r="D93" s="97" t="s">
        <v>271</v>
      </c>
      <c r="E93" s="122" t="s">
        <v>385</v>
      </c>
      <c r="F93" s="119">
        <v>43</v>
      </c>
      <c r="G93" s="54">
        <v>25</v>
      </c>
      <c r="H93" s="99">
        <f t="shared" si="4"/>
        <v>68</v>
      </c>
      <c r="I93" s="98">
        <v>0</v>
      </c>
      <c r="J93" s="54">
        <v>11</v>
      </c>
      <c r="K93" s="99">
        <f t="shared" si="3"/>
        <v>11</v>
      </c>
      <c r="M93" s="114"/>
      <c r="N93" s="116"/>
      <c r="O93" s="114"/>
      <c r="P93" s="114"/>
      <c r="Q93" s="114"/>
      <c r="R93" s="114"/>
    </row>
    <row r="94" spans="1:18" ht="24.95" customHeight="1">
      <c r="A94" s="54">
        <v>90</v>
      </c>
      <c r="B94" s="54" t="s">
        <v>159</v>
      </c>
      <c r="C94" s="57" t="s">
        <v>130</v>
      </c>
      <c r="D94" s="97" t="s">
        <v>272</v>
      </c>
      <c r="E94" s="122" t="s">
        <v>386</v>
      </c>
      <c r="F94" s="119">
        <v>32</v>
      </c>
      <c r="G94" s="54">
        <v>23</v>
      </c>
      <c r="H94" s="99">
        <f t="shared" si="4"/>
        <v>55</v>
      </c>
      <c r="I94" s="98">
        <v>0</v>
      </c>
      <c r="J94" s="54">
        <v>12</v>
      </c>
      <c r="K94" s="99">
        <f t="shared" si="3"/>
        <v>12</v>
      </c>
      <c r="M94" s="114"/>
      <c r="N94" s="116"/>
      <c r="O94" s="114"/>
      <c r="P94" s="114"/>
      <c r="Q94" s="114"/>
      <c r="R94" s="114"/>
    </row>
    <row r="95" spans="1:18" ht="24.95" customHeight="1">
      <c r="A95" s="54">
        <v>91</v>
      </c>
      <c r="B95" s="54" t="s">
        <v>159</v>
      </c>
      <c r="C95" s="57" t="s">
        <v>131</v>
      </c>
      <c r="D95" s="97" t="s">
        <v>273</v>
      </c>
      <c r="E95" s="122" t="s">
        <v>387</v>
      </c>
      <c r="F95" s="119">
        <v>58</v>
      </c>
      <c r="G95" s="54">
        <v>43</v>
      </c>
      <c r="H95" s="99">
        <f t="shared" si="4"/>
        <v>101</v>
      </c>
      <c r="I95" s="98">
        <v>1</v>
      </c>
      <c r="J95" s="54">
        <v>9</v>
      </c>
      <c r="K95" s="99">
        <f t="shared" si="3"/>
        <v>10</v>
      </c>
      <c r="M95" s="114"/>
      <c r="N95" s="116"/>
      <c r="O95" s="114"/>
      <c r="P95" s="114"/>
      <c r="Q95" s="114"/>
      <c r="R95" s="114"/>
    </row>
    <row r="96" spans="1:18" ht="24.95" customHeight="1">
      <c r="A96" s="54">
        <v>92</v>
      </c>
      <c r="B96" s="54" t="s">
        <v>160</v>
      </c>
      <c r="C96" s="56" t="s">
        <v>132</v>
      </c>
      <c r="D96" s="97" t="s">
        <v>274</v>
      </c>
      <c r="E96" s="122" t="s">
        <v>388</v>
      </c>
      <c r="F96" s="119">
        <v>79</v>
      </c>
      <c r="G96" s="54">
        <v>48</v>
      </c>
      <c r="H96" s="99">
        <f t="shared" si="4"/>
        <v>127</v>
      </c>
      <c r="I96" s="98">
        <v>10</v>
      </c>
      <c r="J96" s="54">
        <v>15</v>
      </c>
      <c r="K96" s="99">
        <f t="shared" si="3"/>
        <v>25</v>
      </c>
      <c r="M96" s="114"/>
      <c r="N96" s="116"/>
      <c r="O96" s="114"/>
      <c r="P96" s="114"/>
      <c r="Q96" s="114"/>
      <c r="R96" s="114"/>
    </row>
    <row r="97" spans="1:18" ht="24.95" customHeight="1">
      <c r="A97" s="54">
        <v>93</v>
      </c>
      <c r="B97" s="54" t="s">
        <v>160</v>
      </c>
      <c r="C97" s="56" t="s">
        <v>133</v>
      </c>
      <c r="D97" s="97" t="s">
        <v>275</v>
      </c>
      <c r="E97" s="122" t="s">
        <v>389</v>
      </c>
      <c r="F97" s="119">
        <v>40</v>
      </c>
      <c r="G97" s="54">
        <v>36</v>
      </c>
      <c r="H97" s="99">
        <f t="shared" si="4"/>
        <v>76</v>
      </c>
      <c r="I97" s="98">
        <v>9</v>
      </c>
      <c r="J97" s="54">
        <v>9</v>
      </c>
      <c r="K97" s="99">
        <f t="shared" si="3"/>
        <v>18</v>
      </c>
      <c r="M97" s="114"/>
      <c r="N97" s="116"/>
      <c r="O97" s="114"/>
      <c r="P97" s="114"/>
      <c r="Q97" s="114"/>
      <c r="R97" s="114"/>
    </row>
    <row r="98" spans="1:18" ht="24.95" customHeight="1">
      <c r="A98" s="54">
        <v>94</v>
      </c>
      <c r="B98" s="54" t="s">
        <v>160</v>
      </c>
      <c r="C98" s="56" t="s">
        <v>134</v>
      </c>
      <c r="D98" s="97" t="s">
        <v>276</v>
      </c>
      <c r="E98" s="122" t="s">
        <v>390</v>
      </c>
      <c r="F98" s="119">
        <f>47-27</f>
        <v>20</v>
      </c>
      <c r="G98" s="54">
        <f>55-25</f>
        <v>30</v>
      </c>
      <c r="H98" s="99">
        <f t="shared" si="4"/>
        <v>50</v>
      </c>
      <c r="I98" s="98">
        <v>1</v>
      </c>
      <c r="J98" s="54">
        <v>12</v>
      </c>
      <c r="K98" s="99">
        <f t="shared" si="3"/>
        <v>13</v>
      </c>
      <c r="M98" s="114"/>
      <c r="N98" s="116"/>
      <c r="O98" s="114"/>
      <c r="P98" s="114"/>
      <c r="Q98" s="114"/>
      <c r="R98" s="114"/>
    </row>
    <row r="99" spans="1:18" ht="24.95" customHeight="1">
      <c r="A99" s="54">
        <v>95</v>
      </c>
      <c r="B99" s="54" t="s">
        <v>160</v>
      </c>
      <c r="C99" s="57" t="s">
        <v>135</v>
      </c>
      <c r="D99" s="97" t="s">
        <v>277</v>
      </c>
      <c r="E99" s="122" t="s">
        <v>391</v>
      </c>
      <c r="F99" s="119">
        <v>17</v>
      </c>
      <c r="G99" s="54">
        <v>17</v>
      </c>
      <c r="H99" s="99">
        <f t="shared" si="4"/>
        <v>34</v>
      </c>
      <c r="I99" s="98">
        <v>3</v>
      </c>
      <c r="J99" s="54">
        <v>9</v>
      </c>
      <c r="K99" s="99">
        <f t="shared" si="3"/>
        <v>12</v>
      </c>
      <c r="M99" s="114"/>
      <c r="N99" s="116"/>
      <c r="O99" s="114"/>
      <c r="P99" s="114"/>
      <c r="Q99" s="114"/>
      <c r="R99" s="114"/>
    </row>
    <row r="100" spans="1:18" ht="24.95" customHeight="1">
      <c r="A100" s="54">
        <v>96</v>
      </c>
      <c r="B100" s="54" t="s">
        <v>160</v>
      </c>
      <c r="C100" s="57" t="s">
        <v>136</v>
      </c>
      <c r="D100" s="97" t="s">
        <v>278</v>
      </c>
      <c r="E100" s="122" t="s">
        <v>392</v>
      </c>
      <c r="F100" s="119">
        <v>39</v>
      </c>
      <c r="G100" s="54">
        <v>24</v>
      </c>
      <c r="H100" s="99">
        <f t="shared" si="4"/>
        <v>63</v>
      </c>
      <c r="I100" s="98">
        <v>1</v>
      </c>
      <c r="J100" s="54">
        <v>12</v>
      </c>
      <c r="K100" s="99">
        <f t="shared" si="3"/>
        <v>13</v>
      </c>
      <c r="M100" s="114"/>
      <c r="N100" s="116"/>
      <c r="O100" s="114"/>
      <c r="P100" s="114"/>
      <c r="Q100" s="114"/>
      <c r="R100" s="114"/>
    </row>
    <row r="101" spans="1:18" ht="24.95" customHeight="1">
      <c r="A101" s="54">
        <v>97</v>
      </c>
      <c r="B101" s="54" t="s">
        <v>160</v>
      </c>
      <c r="C101" s="57" t="s">
        <v>137</v>
      </c>
      <c r="D101" s="97" t="s">
        <v>279</v>
      </c>
      <c r="E101" s="122" t="s">
        <v>393</v>
      </c>
      <c r="F101" s="119">
        <v>27</v>
      </c>
      <c r="G101" s="54">
        <v>12</v>
      </c>
      <c r="H101" s="99">
        <f t="shared" si="4"/>
        <v>39</v>
      </c>
      <c r="I101" s="98">
        <v>1</v>
      </c>
      <c r="J101" s="54">
        <v>10</v>
      </c>
      <c r="K101" s="99">
        <f t="shared" ref="K101:K113" si="5">SUM(I101:J101)</f>
        <v>11</v>
      </c>
      <c r="M101" s="114"/>
      <c r="N101" s="116"/>
      <c r="O101" s="114"/>
      <c r="P101" s="114"/>
      <c r="Q101" s="114"/>
      <c r="R101" s="114"/>
    </row>
    <row r="102" spans="1:18" ht="24.95" customHeight="1">
      <c r="A102" s="54">
        <v>98</v>
      </c>
      <c r="B102" s="54" t="s">
        <v>160</v>
      </c>
      <c r="C102" s="66" t="s">
        <v>138</v>
      </c>
      <c r="D102" s="97" t="s">
        <v>280</v>
      </c>
      <c r="E102" s="122" t="s">
        <v>394</v>
      </c>
      <c r="F102" s="119">
        <v>41</v>
      </c>
      <c r="G102" s="54">
        <v>15</v>
      </c>
      <c r="H102" s="99">
        <f t="shared" si="4"/>
        <v>56</v>
      </c>
      <c r="I102" s="98">
        <v>2</v>
      </c>
      <c r="J102" s="54">
        <v>9</v>
      </c>
      <c r="K102" s="99">
        <f t="shared" si="5"/>
        <v>11</v>
      </c>
      <c r="M102" s="114"/>
      <c r="N102" s="116"/>
      <c r="O102" s="114"/>
      <c r="P102" s="114"/>
      <c r="Q102" s="114"/>
      <c r="R102" s="114"/>
    </row>
    <row r="103" spans="1:18" ht="24.95" customHeight="1">
      <c r="A103" s="54">
        <v>99</v>
      </c>
      <c r="B103" s="54" t="s">
        <v>160</v>
      </c>
      <c r="C103" s="57" t="s">
        <v>139</v>
      </c>
      <c r="D103" s="97" t="s">
        <v>281</v>
      </c>
      <c r="E103" s="122" t="s">
        <v>395</v>
      </c>
      <c r="F103" s="119">
        <v>35</v>
      </c>
      <c r="G103" s="54">
        <v>9</v>
      </c>
      <c r="H103" s="99">
        <f t="shared" si="4"/>
        <v>44</v>
      </c>
      <c r="I103" s="98">
        <v>4</v>
      </c>
      <c r="J103" s="54">
        <v>9</v>
      </c>
      <c r="K103" s="99">
        <f t="shared" si="5"/>
        <v>13</v>
      </c>
      <c r="M103" s="114"/>
      <c r="N103" s="116"/>
      <c r="O103" s="114"/>
      <c r="P103" s="114"/>
      <c r="Q103" s="114"/>
      <c r="R103" s="114"/>
    </row>
    <row r="104" spans="1:18" ht="24.95" customHeight="1">
      <c r="A104" s="54">
        <v>100</v>
      </c>
      <c r="B104" s="54" t="s">
        <v>160</v>
      </c>
      <c r="C104" s="57" t="s">
        <v>140</v>
      </c>
      <c r="D104" s="97" t="s">
        <v>282</v>
      </c>
      <c r="E104" s="122" t="s">
        <v>396</v>
      </c>
      <c r="F104" s="119">
        <v>19</v>
      </c>
      <c r="G104" s="54">
        <v>12</v>
      </c>
      <c r="H104" s="99">
        <f t="shared" si="4"/>
        <v>31</v>
      </c>
      <c r="I104" s="98">
        <v>0</v>
      </c>
      <c r="J104" s="54">
        <v>9</v>
      </c>
      <c r="K104" s="99">
        <f t="shared" si="5"/>
        <v>9</v>
      </c>
      <c r="M104" s="114"/>
      <c r="N104" s="116"/>
      <c r="O104" s="114"/>
      <c r="P104" s="114"/>
      <c r="Q104" s="114"/>
      <c r="R104" s="114"/>
    </row>
    <row r="105" spans="1:18" ht="24.95" customHeight="1">
      <c r="A105" s="54">
        <v>101</v>
      </c>
      <c r="B105" s="54" t="s">
        <v>160</v>
      </c>
      <c r="C105" s="57" t="s">
        <v>141</v>
      </c>
      <c r="D105" s="97" t="s">
        <v>283</v>
      </c>
      <c r="E105" s="122" t="s">
        <v>397</v>
      </c>
      <c r="F105" s="119">
        <v>71</v>
      </c>
      <c r="G105" s="54">
        <v>33</v>
      </c>
      <c r="H105" s="99">
        <f t="shared" si="4"/>
        <v>104</v>
      </c>
      <c r="I105" s="98">
        <v>2</v>
      </c>
      <c r="J105" s="54">
        <v>14</v>
      </c>
      <c r="K105" s="99">
        <f t="shared" si="5"/>
        <v>16</v>
      </c>
      <c r="M105" s="114"/>
      <c r="N105" s="116"/>
      <c r="O105" s="114"/>
      <c r="P105" s="114"/>
      <c r="Q105" s="114"/>
      <c r="R105" s="114"/>
    </row>
    <row r="106" spans="1:18" ht="24.95" customHeight="1">
      <c r="A106" s="54">
        <v>102</v>
      </c>
      <c r="B106" s="54" t="s">
        <v>161</v>
      </c>
      <c r="C106" s="69" t="s">
        <v>168</v>
      </c>
      <c r="D106" s="97" t="s">
        <v>293</v>
      </c>
      <c r="E106" s="122" t="s">
        <v>398</v>
      </c>
      <c r="F106" s="119">
        <v>43</v>
      </c>
      <c r="G106" s="54">
        <v>29</v>
      </c>
      <c r="H106" s="99">
        <f t="shared" si="4"/>
        <v>72</v>
      </c>
      <c r="I106" s="98">
        <v>5</v>
      </c>
      <c r="J106" s="54">
        <v>23</v>
      </c>
      <c r="K106" s="99">
        <f t="shared" si="5"/>
        <v>28</v>
      </c>
      <c r="M106" s="114"/>
      <c r="N106" s="116"/>
      <c r="O106" s="114"/>
      <c r="P106" s="114"/>
      <c r="Q106" s="114"/>
      <c r="R106" s="114"/>
    </row>
    <row r="107" spans="1:18" ht="24.95" customHeight="1">
      <c r="A107" s="54">
        <v>103</v>
      </c>
      <c r="B107" s="54" t="s">
        <v>161</v>
      </c>
      <c r="C107" s="69" t="s">
        <v>169</v>
      </c>
      <c r="D107" s="97" t="s">
        <v>284</v>
      </c>
      <c r="E107" s="122" t="s">
        <v>399</v>
      </c>
      <c r="F107" s="119">
        <v>25</v>
      </c>
      <c r="G107" s="54">
        <v>19</v>
      </c>
      <c r="H107" s="99">
        <f t="shared" si="4"/>
        <v>44</v>
      </c>
      <c r="I107" s="98">
        <v>2</v>
      </c>
      <c r="J107" s="54">
        <v>5</v>
      </c>
      <c r="K107" s="99">
        <f t="shared" si="5"/>
        <v>7</v>
      </c>
      <c r="M107" s="114"/>
      <c r="N107" s="116"/>
      <c r="O107" s="114"/>
      <c r="P107" s="114"/>
      <c r="Q107" s="114"/>
      <c r="R107" s="114"/>
    </row>
    <row r="108" spans="1:18" ht="24.95" customHeight="1">
      <c r="A108" s="54">
        <v>104</v>
      </c>
      <c r="B108" s="54" t="s">
        <v>161</v>
      </c>
      <c r="C108" s="57" t="s">
        <v>142</v>
      </c>
      <c r="D108" s="97" t="s">
        <v>285</v>
      </c>
      <c r="E108" s="122" t="s">
        <v>400</v>
      </c>
      <c r="F108" s="119">
        <v>35</v>
      </c>
      <c r="G108" s="54">
        <v>28</v>
      </c>
      <c r="H108" s="99">
        <f t="shared" si="4"/>
        <v>63</v>
      </c>
      <c r="I108" s="98">
        <v>3</v>
      </c>
      <c r="J108" s="54">
        <v>10</v>
      </c>
      <c r="K108" s="99">
        <f t="shared" si="5"/>
        <v>13</v>
      </c>
      <c r="M108" s="114"/>
      <c r="N108" s="116"/>
      <c r="O108" s="114"/>
      <c r="P108" s="114"/>
      <c r="Q108" s="114"/>
      <c r="R108" s="114"/>
    </row>
    <row r="109" spans="1:18" ht="24.95" customHeight="1">
      <c r="A109" s="54">
        <v>105</v>
      </c>
      <c r="B109" s="54" t="s">
        <v>161</v>
      </c>
      <c r="C109" s="57" t="s">
        <v>143</v>
      </c>
      <c r="D109" s="97" t="s">
        <v>286</v>
      </c>
      <c r="E109" s="122" t="s">
        <v>401</v>
      </c>
      <c r="F109" s="119">
        <v>37</v>
      </c>
      <c r="G109" s="54">
        <v>13</v>
      </c>
      <c r="H109" s="99">
        <f t="shared" si="4"/>
        <v>50</v>
      </c>
      <c r="I109" s="98">
        <v>3</v>
      </c>
      <c r="J109" s="54">
        <v>8</v>
      </c>
      <c r="K109" s="99">
        <f t="shared" si="5"/>
        <v>11</v>
      </c>
      <c r="M109" s="114"/>
      <c r="N109" s="116"/>
      <c r="O109" s="114"/>
      <c r="P109" s="114"/>
      <c r="Q109" s="114"/>
      <c r="R109" s="114"/>
    </row>
    <row r="110" spans="1:18" ht="24.95" customHeight="1">
      <c r="A110" s="54">
        <v>106</v>
      </c>
      <c r="B110" s="54" t="s">
        <v>161</v>
      </c>
      <c r="C110" s="57" t="s">
        <v>144</v>
      </c>
      <c r="D110" s="97" t="s">
        <v>287</v>
      </c>
      <c r="E110" s="122" t="s">
        <v>402</v>
      </c>
      <c r="F110" s="119">
        <v>30</v>
      </c>
      <c r="G110" s="54">
        <v>13</v>
      </c>
      <c r="H110" s="99">
        <f t="shared" si="4"/>
        <v>43</v>
      </c>
      <c r="I110" s="98">
        <v>3</v>
      </c>
      <c r="J110" s="54">
        <v>10</v>
      </c>
      <c r="K110" s="99">
        <f t="shared" si="5"/>
        <v>13</v>
      </c>
      <c r="M110" s="114"/>
      <c r="N110" s="116"/>
      <c r="O110" s="114"/>
      <c r="P110" s="114"/>
      <c r="Q110" s="114"/>
      <c r="R110" s="114"/>
    </row>
    <row r="111" spans="1:18" ht="24.95" customHeight="1">
      <c r="A111" s="54">
        <v>107</v>
      </c>
      <c r="B111" s="54" t="s">
        <v>161</v>
      </c>
      <c r="C111" s="57" t="s">
        <v>145</v>
      </c>
      <c r="D111" s="97" t="s">
        <v>288</v>
      </c>
      <c r="E111" s="122" t="s">
        <v>403</v>
      </c>
      <c r="F111" s="119">
        <v>56</v>
      </c>
      <c r="G111" s="54">
        <v>24</v>
      </c>
      <c r="H111" s="99">
        <f t="shared" si="4"/>
        <v>80</v>
      </c>
      <c r="I111" s="98">
        <v>4</v>
      </c>
      <c r="J111" s="54">
        <v>12</v>
      </c>
      <c r="K111" s="99">
        <f t="shared" si="5"/>
        <v>16</v>
      </c>
      <c r="M111" s="114"/>
      <c r="N111" s="116"/>
      <c r="O111" s="114"/>
      <c r="P111" s="114"/>
      <c r="Q111" s="114"/>
      <c r="R111" s="114"/>
    </row>
    <row r="112" spans="1:18" ht="24.95" customHeight="1">
      <c r="A112" s="54">
        <v>108</v>
      </c>
      <c r="B112" s="54" t="s">
        <v>161</v>
      </c>
      <c r="C112" s="57" t="s">
        <v>146</v>
      </c>
      <c r="D112" s="97" t="s">
        <v>289</v>
      </c>
      <c r="E112" s="122" t="s">
        <v>404</v>
      </c>
      <c r="F112" s="119">
        <v>21</v>
      </c>
      <c r="G112" s="54">
        <v>10</v>
      </c>
      <c r="H112" s="99">
        <f t="shared" si="4"/>
        <v>31</v>
      </c>
      <c r="I112" s="98">
        <v>0</v>
      </c>
      <c r="J112" s="54">
        <v>8</v>
      </c>
      <c r="K112" s="99">
        <f t="shared" si="5"/>
        <v>8</v>
      </c>
      <c r="M112" s="114"/>
      <c r="N112" s="116"/>
      <c r="O112" s="114"/>
      <c r="P112" s="114"/>
      <c r="Q112" s="114"/>
      <c r="R112" s="114"/>
    </row>
    <row r="113" spans="1:39" ht="24.95" customHeight="1" thickBot="1">
      <c r="A113" s="54">
        <v>109</v>
      </c>
      <c r="B113" s="109" t="s">
        <v>161</v>
      </c>
      <c r="C113" s="110" t="s">
        <v>147</v>
      </c>
      <c r="D113" s="111" t="s">
        <v>290</v>
      </c>
      <c r="E113" s="123" t="s">
        <v>405</v>
      </c>
      <c r="F113" s="120">
        <v>51</v>
      </c>
      <c r="G113" s="109">
        <v>29</v>
      </c>
      <c r="H113" s="99">
        <f t="shared" si="4"/>
        <v>80</v>
      </c>
      <c r="I113" s="112">
        <v>4</v>
      </c>
      <c r="J113" s="109">
        <v>10</v>
      </c>
      <c r="K113" s="113">
        <f t="shared" si="5"/>
        <v>14</v>
      </c>
      <c r="M113" s="114"/>
      <c r="N113" s="116"/>
      <c r="O113" s="114"/>
      <c r="P113" s="114"/>
      <c r="Q113" s="114"/>
      <c r="R113" s="114"/>
    </row>
    <row r="114" spans="1:39" ht="24.95" customHeight="1" thickBot="1">
      <c r="B114" s="104"/>
      <c r="C114" s="105"/>
      <c r="E114" s="124" t="s">
        <v>296</v>
      </c>
      <c r="F114" s="106">
        <f t="shared" ref="F114:K114" si="6">SUM(F5:F113)</f>
        <v>3045</v>
      </c>
      <c r="G114" s="107">
        <f t="shared" si="6"/>
        <v>1720</v>
      </c>
      <c r="H114" s="108">
        <f t="shared" si="6"/>
        <v>4765</v>
      </c>
      <c r="I114" s="106">
        <f t="shared" si="6"/>
        <v>205</v>
      </c>
      <c r="J114" s="107">
        <f t="shared" si="6"/>
        <v>1034</v>
      </c>
      <c r="K114" s="108">
        <f t="shared" si="6"/>
        <v>1239</v>
      </c>
      <c r="M114" s="114"/>
      <c r="N114" s="116"/>
      <c r="O114" s="114"/>
      <c r="P114" s="114"/>
      <c r="Q114" s="114"/>
      <c r="R114" s="114"/>
    </row>
    <row r="115" spans="1:39">
      <c r="K115" s="92"/>
      <c r="M115" s="114"/>
      <c r="N115" s="117"/>
      <c r="O115" s="114"/>
      <c r="P115" s="114"/>
      <c r="Q115" s="114"/>
      <c r="R115" s="114"/>
    </row>
    <row r="117" spans="1:39" ht="15.75" thickBot="1">
      <c r="B117" s="128" t="s">
        <v>0</v>
      </c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</row>
    <row r="118" spans="1:39" ht="15.75" thickBot="1">
      <c r="B118" s="130" t="s">
        <v>1</v>
      </c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2"/>
      <c r="AM118" s="2"/>
    </row>
    <row r="119" spans="1:39" ht="15.75" thickBot="1">
      <c r="B119" s="133" t="s">
        <v>2</v>
      </c>
      <c r="C119" s="136" t="s">
        <v>3</v>
      </c>
      <c r="D119" s="136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8"/>
      <c r="S119" s="139" t="s">
        <v>4</v>
      </c>
      <c r="T119" s="137"/>
      <c r="U119" s="138"/>
      <c r="V119" s="140" t="s">
        <v>5</v>
      </c>
      <c r="W119" s="137"/>
      <c r="X119" s="137"/>
      <c r="Y119" s="137"/>
      <c r="Z119" s="137"/>
      <c r="AA119" s="137"/>
      <c r="AB119" s="137"/>
      <c r="AC119" s="137"/>
      <c r="AD119" s="138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ht="15.75" thickBot="1">
      <c r="B120" s="134"/>
      <c r="C120" s="141" t="s">
        <v>6</v>
      </c>
      <c r="D120" s="141"/>
      <c r="E120" s="142"/>
      <c r="F120" s="135"/>
      <c r="G120" s="143" t="s">
        <v>7</v>
      </c>
      <c r="H120" s="142"/>
      <c r="I120" s="135"/>
      <c r="J120" s="143" t="s">
        <v>8</v>
      </c>
      <c r="K120" s="142"/>
      <c r="L120" s="135"/>
      <c r="M120" s="143" t="s">
        <v>9</v>
      </c>
      <c r="N120" s="142"/>
      <c r="O120" s="142"/>
      <c r="P120" s="143" t="s">
        <v>10</v>
      </c>
      <c r="Q120" s="142"/>
      <c r="R120" s="142"/>
      <c r="S120" s="144" t="s">
        <v>11</v>
      </c>
      <c r="T120" s="146" t="s">
        <v>12</v>
      </c>
      <c r="U120" s="148" t="s">
        <v>13</v>
      </c>
      <c r="V120" s="150" t="s">
        <v>14</v>
      </c>
      <c r="W120" s="126"/>
      <c r="X120" s="127"/>
      <c r="Y120" s="125" t="s">
        <v>15</v>
      </c>
      <c r="Z120" s="126"/>
      <c r="AA120" s="127"/>
      <c r="AB120" s="125" t="s">
        <v>16</v>
      </c>
      <c r="AC120" s="126"/>
      <c r="AD120" s="151"/>
      <c r="AE120" s="2"/>
      <c r="AF120" s="152" t="s">
        <v>17</v>
      </c>
      <c r="AG120" s="131"/>
      <c r="AH120" s="131"/>
      <c r="AI120" s="131"/>
      <c r="AJ120" s="131"/>
      <c r="AK120" s="131"/>
      <c r="AL120" s="132"/>
      <c r="AM120" s="2"/>
    </row>
    <row r="121" spans="1:39" ht="15.75" thickBot="1">
      <c r="B121" s="135"/>
      <c r="D121" s="3" t="s">
        <v>11</v>
      </c>
      <c r="E121" s="4" t="s">
        <v>12</v>
      </c>
      <c r="F121" s="4" t="s">
        <v>13</v>
      </c>
      <c r="G121" s="4" t="s">
        <v>11</v>
      </c>
      <c r="H121" s="4" t="s">
        <v>12</v>
      </c>
      <c r="I121" s="4" t="s">
        <v>13</v>
      </c>
      <c r="J121" s="4" t="s">
        <v>11</v>
      </c>
      <c r="K121" s="4" t="s">
        <v>12</v>
      </c>
      <c r="L121" s="4" t="s">
        <v>13</v>
      </c>
      <c r="M121" s="4" t="s">
        <v>11</v>
      </c>
      <c r="N121" s="4" t="s">
        <v>12</v>
      </c>
      <c r="O121" s="5" t="s">
        <v>13</v>
      </c>
      <c r="P121" s="4" t="s">
        <v>11</v>
      </c>
      <c r="Q121" s="4" t="s">
        <v>12</v>
      </c>
      <c r="R121" s="5" t="s">
        <v>13</v>
      </c>
      <c r="S121" s="145"/>
      <c r="T121" s="147"/>
      <c r="U121" s="149"/>
      <c r="V121" s="6" t="s">
        <v>11</v>
      </c>
      <c r="W121" s="7" t="s">
        <v>12</v>
      </c>
      <c r="X121" s="7" t="s">
        <v>13</v>
      </c>
      <c r="Y121" s="7" t="s">
        <v>11</v>
      </c>
      <c r="Z121" s="7" t="s">
        <v>12</v>
      </c>
      <c r="AA121" s="7" t="s">
        <v>13</v>
      </c>
      <c r="AB121" s="7" t="s">
        <v>11</v>
      </c>
      <c r="AC121" s="7" t="s">
        <v>12</v>
      </c>
      <c r="AD121" s="8" t="s">
        <v>13</v>
      </c>
      <c r="AE121" s="2"/>
      <c r="AF121" s="143" t="s">
        <v>18</v>
      </c>
      <c r="AG121" s="142"/>
      <c r="AH121" s="135"/>
      <c r="AI121" s="9"/>
      <c r="AJ121" s="143" t="s">
        <v>19</v>
      </c>
      <c r="AK121" s="142"/>
      <c r="AL121" s="135"/>
      <c r="AM121" s="2"/>
    </row>
    <row r="122" spans="1:39">
      <c r="B122" s="10" t="s">
        <v>20</v>
      </c>
      <c r="D122" s="11">
        <v>5</v>
      </c>
      <c r="E122" s="11">
        <v>12</v>
      </c>
      <c r="F122" s="12">
        <v>17</v>
      </c>
      <c r="G122" s="11">
        <v>0</v>
      </c>
      <c r="H122" s="11">
        <v>0</v>
      </c>
      <c r="I122" s="12">
        <f>SUM(G122:H122)</f>
        <v>0</v>
      </c>
      <c r="J122" s="11">
        <v>8</v>
      </c>
      <c r="K122" s="11">
        <v>6</v>
      </c>
      <c r="L122" s="12">
        <f t="shared" ref="L122:L137" si="7">SUM(J122:K122)</f>
        <v>14</v>
      </c>
      <c r="M122" s="11">
        <v>0</v>
      </c>
      <c r="N122" s="11">
        <v>0</v>
      </c>
      <c r="O122" s="12">
        <f t="shared" ref="O122:O137" si="8">SUM(M122:N122)</f>
        <v>0</v>
      </c>
      <c r="P122" s="11">
        <v>0</v>
      </c>
      <c r="Q122" s="11">
        <v>0</v>
      </c>
      <c r="R122" s="13">
        <f t="shared" ref="R122:R138" si="9">SUM(P122:Q122)</f>
        <v>0</v>
      </c>
      <c r="S122" s="14">
        <f t="shared" ref="S122:S137" si="10">SUM(D122,G122,J122,M122,P122)</f>
        <v>13</v>
      </c>
      <c r="T122" s="15">
        <f t="shared" ref="T122:T137" si="11">SUM(E122,H122,K122,N122,Q122)</f>
        <v>18</v>
      </c>
      <c r="U122" s="16">
        <f t="shared" ref="U122:U138" si="12">SUM(S122,T122)</f>
        <v>31</v>
      </c>
      <c r="V122" s="17">
        <v>0</v>
      </c>
      <c r="W122" s="18">
        <v>0</v>
      </c>
      <c r="X122" s="19">
        <f t="shared" ref="X122:X138" si="13">SUM(V122,W122)</f>
        <v>0</v>
      </c>
      <c r="Y122" s="18">
        <v>0</v>
      </c>
      <c r="Z122" s="18">
        <v>0</v>
      </c>
      <c r="AA122" s="19">
        <f t="shared" ref="AA122:AA138" si="14">SUM(Y122,Z122)</f>
        <v>0</v>
      </c>
      <c r="AB122" s="18">
        <v>0</v>
      </c>
      <c r="AC122" s="18">
        <v>0</v>
      </c>
      <c r="AD122" s="20">
        <f t="shared" ref="AD122:AD138" si="15">SUM(AB122,AC122)</f>
        <v>0</v>
      </c>
      <c r="AE122" s="2"/>
      <c r="AF122" s="4" t="s">
        <v>11</v>
      </c>
      <c r="AG122" s="4" t="s">
        <v>12</v>
      </c>
      <c r="AH122" s="4" t="s">
        <v>13</v>
      </c>
      <c r="AI122" s="21"/>
      <c r="AJ122" s="4" t="s">
        <v>11</v>
      </c>
      <c r="AK122" s="4" t="s">
        <v>12</v>
      </c>
      <c r="AL122" s="4" t="s">
        <v>13</v>
      </c>
      <c r="AM122" s="2"/>
    </row>
    <row r="123" spans="1:39">
      <c r="B123" s="10" t="s">
        <v>21</v>
      </c>
      <c r="D123" s="11">
        <v>42</v>
      </c>
      <c r="E123" s="11">
        <v>69</v>
      </c>
      <c r="F123" s="12">
        <f t="shared" ref="F123:F137" si="16">SUM(D123:E123)</f>
        <v>111</v>
      </c>
      <c r="G123" s="11">
        <v>0</v>
      </c>
      <c r="H123" s="11">
        <v>0</v>
      </c>
      <c r="I123" s="12">
        <v>0</v>
      </c>
      <c r="J123" s="11">
        <v>15</v>
      </c>
      <c r="K123" s="11">
        <v>15</v>
      </c>
      <c r="L123" s="12">
        <f t="shared" si="7"/>
        <v>30</v>
      </c>
      <c r="M123" s="11">
        <v>0</v>
      </c>
      <c r="N123" s="11">
        <v>0</v>
      </c>
      <c r="O123" s="12">
        <f t="shared" si="8"/>
        <v>0</v>
      </c>
      <c r="P123" s="11">
        <v>0</v>
      </c>
      <c r="Q123" s="11">
        <v>0</v>
      </c>
      <c r="R123" s="13">
        <f t="shared" si="9"/>
        <v>0</v>
      </c>
      <c r="S123" s="22">
        <f t="shared" si="10"/>
        <v>57</v>
      </c>
      <c r="T123" s="23">
        <f t="shared" si="11"/>
        <v>84</v>
      </c>
      <c r="U123" s="20">
        <f t="shared" si="12"/>
        <v>141</v>
      </c>
      <c r="V123" s="17">
        <v>0</v>
      </c>
      <c r="W123" s="18">
        <v>0</v>
      </c>
      <c r="X123" s="19">
        <f t="shared" si="13"/>
        <v>0</v>
      </c>
      <c r="Y123" s="18">
        <v>0</v>
      </c>
      <c r="Z123" s="18">
        <v>0</v>
      </c>
      <c r="AA123" s="19">
        <f t="shared" si="14"/>
        <v>0</v>
      </c>
      <c r="AB123" s="18">
        <v>0</v>
      </c>
      <c r="AC123" s="18">
        <v>0</v>
      </c>
      <c r="AD123" s="20">
        <f t="shared" si="15"/>
        <v>0</v>
      </c>
      <c r="AE123" s="2"/>
      <c r="AF123" s="24">
        <v>0</v>
      </c>
      <c r="AG123" s="24">
        <v>0</v>
      </c>
      <c r="AH123" s="25">
        <f>SUM(AF123,AG123)</f>
        <v>0</v>
      </c>
      <c r="AI123" s="21"/>
      <c r="AJ123" s="24">
        <v>0</v>
      </c>
      <c r="AK123" s="24">
        <v>0</v>
      </c>
      <c r="AL123" s="25">
        <f>SUM(AJ123,AK123)</f>
        <v>0</v>
      </c>
      <c r="AM123" s="2"/>
    </row>
    <row r="124" spans="1:39">
      <c r="B124" s="10" t="s">
        <v>22</v>
      </c>
      <c r="D124" s="11">
        <v>9</v>
      </c>
      <c r="E124" s="11">
        <v>13</v>
      </c>
      <c r="F124" s="12">
        <f t="shared" si="16"/>
        <v>22</v>
      </c>
      <c r="G124" s="11">
        <v>0</v>
      </c>
      <c r="H124" s="11">
        <v>0</v>
      </c>
      <c r="I124" s="12">
        <f t="shared" ref="I124:I137" si="17">SUM(G124:H124)</f>
        <v>0</v>
      </c>
      <c r="J124" s="11">
        <v>11</v>
      </c>
      <c r="K124" s="11">
        <v>7</v>
      </c>
      <c r="L124" s="12">
        <f t="shared" si="7"/>
        <v>18</v>
      </c>
      <c r="M124" s="11">
        <v>0</v>
      </c>
      <c r="N124" s="11">
        <v>0</v>
      </c>
      <c r="O124" s="12">
        <f t="shared" si="8"/>
        <v>0</v>
      </c>
      <c r="P124" s="11">
        <v>0</v>
      </c>
      <c r="Q124" s="11">
        <v>0</v>
      </c>
      <c r="R124" s="13">
        <f t="shared" si="9"/>
        <v>0</v>
      </c>
      <c r="S124" s="22">
        <f t="shared" si="10"/>
        <v>20</v>
      </c>
      <c r="T124" s="23">
        <f t="shared" si="11"/>
        <v>20</v>
      </c>
      <c r="U124" s="20">
        <f t="shared" si="12"/>
        <v>40</v>
      </c>
      <c r="V124" s="17">
        <v>0</v>
      </c>
      <c r="W124" s="18">
        <v>0</v>
      </c>
      <c r="X124" s="19">
        <f t="shared" si="13"/>
        <v>0</v>
      </c>
      <c r="Y124" s="18">
        <v>0</v>
      </c>
      <c r="Z124" s="18">
        <v>0</v>
      </c>
      <c r="AA124" s="19">
        <f t="shared" si="14"/>
        <v>0</v>
      </c>
      <c r="AB124" s="18">
        <v>0</v>
      </c>
      <c r="AC124" s="18">
        <v>0</v>
      </c>
      <c r="AD124" s="20">
        <f t="shared" si="15"/>
        <v>0</v>
      </c>
      <c r="AE124" s="2"/>
      <c r="AF124" s="143" t="s">
        <v>23</v>
      </c>
      <c r="AG124" s="142"/>
      <c r="AH124" s="135"/>
      <c r="AI124" s="21"/>
      <c r="AJ124" s="143" t="s">
        <v>24</v>
      </c>
      <c r="AK124" s="142"/>
      <c r="AL124" s="135"/>
      <c r="AM124" s="2"/>
    </row>
    <row r="125" spans="1:39">
      <c r="B125" s="10" t="s">
        <v>25</v>
      </c>
      <c r="D125" s="11">
        <v>53</v>
      </c>
      <c r="E125" s="11">
        <v>57</v>
      </c>
      <c r="F125" s="12">
        <f t="shared" si="16"/>
        <v>110</v>
      </c>
      <c r="G125" s="11">
        <v>0</v>
      </c>
      <c r="H125" s="11">
        <v>0</v>
      </c>
      <c r="I125" s="12">
        <f t="shared" si="17"/>
        <v>0</v>
      </c>
      <c r="J125" s="11">
        <v>12</v>
      </c>
      <c r="K125" s="11">
        <v>14</v>
      </c>
      <c r="L125" s="12">
        <f t="shared" si="7"/>
        <v>26</v>
      </c>
      <c r="M125" s="11">
        <v>0</v>
      </c>
      <c r="N125" s="11">
        <v>0</v>
      </c>
      <c r="O125" s="12">
        <f t="shared" si="8"/>
        <v>0</v>
      </c>
      <c r="P125" s="11">
        <v>0</v>
      </c>
      <c r="Q125" s="11">
        <v>0</v>
      </c>
      <c r="R125" s="13">
        <f t="shared" si="9"/>
        <v>0</v>
      </c>
      <c r="S125" s="22">
        <f t="shared" si="10"/>
        <v>65</v>
      </c>
      <c r="T125" s="23">
        <f t="shared" si="11"/>
        <v>71</v>
      </c>
      <c r="U125" s="20">
        <f t="shared" si="12"/>
        <v>136</v>
      </c>
      <c r="V125" s="17">
        <v>0</v>
      </c>
      <c r="W125" s="18">
        <v>0</v>
      </c>
      <c r="X125" s="19">
        <f t="shared" si="13"/>
        <v>0</v>
      </c>
      <c r="Y125" s="18">
        <v>0</v>
      </c>
      <c r="Z125" s="18">
        <v>0</v>
      </c>
      <c r="AA125" s="19">
        <f t="shared" si="14"/>
        <v>0</v>
      </c>
      <c r="AB125" s="18">
        <v>0</v>
      </c>
      <c r="AC125" s="18">
        <v>0</v>
      </c>
      <c r="AD125" s="20">
        <f t="shared" si="15"/>
        <v>0</v>
      </c>
      <c r="AE125" s="2"/>
      <c r="AF125" s="4" t="s">
        <v>11</v>
      </c>
      <c r="AG125" s="4" t="s">
        <v>12</v>
      </c>
      <c r="AH125" s="4" t="s">
        <v>13</v>
      </c>
      <c r="AI125" s="21"/>
      <c r="AJ125" s="4" t="s">
        <v>11</v>
      </c>
      <c r="AK125" s="4" t="s">
        <v>12</v>
      </c>
      <c r="AL125" s="4" t="s">
        <v>13</v>
      </c>
      <c r="AM125" s="2"/>
    </row>
    <row r="126" spans="1:39" ht="15.75" thickBot="1">
      <c r="B126" s="10" t="s">
        <v>26</v>
      </c>
      <c r="D126" s="11">
        <v>0</v>
      </c>
      <c r="E126" s="11">
        <v>0</v>
      </c>
      <c r="F126" s="12">
        <f t="shared" si="16"/>
        <v>0</v>
      </c>
      <c r="G126" s="11">
        <v>0</v>
      </c>
      <c r="H126" s="11">
        <v>0</v>
      </c>
      <c r="I126" s="12">
        <f t="shared" si="17"/>
        <v>0</v>
      </c>
      <c r="J126" s="11">
        <v>0</v>
      </c>
      <c r="K126" s="11">
        <v>0</v>
      </c>
      <c r="L126" s="12">
        <f t="shared" si="7"/>
        <v>0</v>
      </c>
      <c r="M126" s="11">
        <v>0</v>
      </c>
      <c r="N126" s="11">
        <v>0</v>
      </c>
      <c r="O126" s="12">
        <f t="shared" si="8"/>
        <v>0</v>
      </c>
      <c r="P126" s="11">
        <v>0</v>
      </c>
      <c r="Q126" s="11">
        <v>0</v>
      </c>
      <c r="R126" s="13">
        <f t="shared" si="9"/>
        <v>0</v>
      </c>
      <c r="S126" s="22">
        <f t="shared" si="10"/>
        <v>0</v>
      </c>
      <c r="T126" s="23">
        <f t="shared" si="11"/>
        <v>0</v>
      </c>
      <c r="U126" s="20">
        <f t="shared" si="12"/>
        <v>0</v>
      </c>
      <c r="V126" s="17">
        <v>0</v>
      </c>
      <c r="W126" s="18">
        <v>0</v>
      </c>
      <c r="X126" s="19">
        <f t="shared" si="13"/>
        <v>0</v>
      </c>
      <c r="Y126" s="18">
        <v>0</v>
      </c>
      <c r="Z126" s="18">
        <v>0</v>
      </c>
      <c r="AA126" s="19">
        <f t="shared" si="14"/>
        <v>0</v>
      </c>
      <c r="AB126" s="18">
        <v>0</v>
      </c>
      <c r="AC126" s="18">
        <v>0</v>
      </c>
      <c r="AD126" s="20">
        <f t="shared" si="15"/>
        <v>0</v>
      </c>
      <c r="AE126" s="2"/>
      <c r="AF126" s="24">
        <v>83</v>
      </c>
      <c r="AG126" s="24">
        <v>22</v>
      </c>
      <c r="AH126" s="25">
        <f>SUM(AF126,AG126)</f>
        <v>105</v>
      </c>
      <c r="AI126" s="21"/>
      <c r="AJ126" s="24">
        <v>0</v>
      </c>
      <c r="AK126" s="24">
        <v>0</v>
      </c>
      <c r="AL126" s="25">
        <f>SUM(AJ126,AK126)</f>
        <v>0</v>
      </c>
      <c r="AM126" s="2"/>
    </row>
    <row r="127" spans="1:39" ht="15.75" thickBot="1">
      <c r="B127" s="10" t="s">
        <v>27</v>
      </c>
      <c r="D127" s="11">
        <v>51</v>
      </c>
      <c r="E127" s="11">
        <v>87</v>
      </c>
      <c r="F127" s="12">
        <f t="shared" si="16"/>
        <v>138</v>
      </c>
      <c r="G127" s="11">
        <v>0</v>
      </c>
      <c r="H127" s="11">
        <v>0</v>
      </c>
      <c r="I127" s="12">
        <f t="shared" si="17"/>
        <v>0</v>
      </c>
      <c r="J127" s="11">
        <v>45</v>
      </c>
      <c r="K127" s="11">
        <v>81</v>
      </c>
      <c r="L127" s="12">
        <f t="shared" si="7"/>
        <v>126</v>
      </c>
      <c r="M127" s="11">
        <v>3</v>
      </c>
      <c r="N127" s="11">
        <v>3</v>
      </c>
      <c r="O127" s="12">
        <f t="shared" si="8"/>
        <v>6</v>
      </c>
      <c r="P127" s="11">
        <v>0</v>
      </c>
      <c r="Q127" s="11">
        <v>0</v>
      </c>
      <c r="R127" s="13">
        <f t="shared" si="9"/>
        <v>0</v>
      </c>
      <c r="S127" s="22">
        <f t="shared" si="10"/>
        <v>99</v>
      </c>
      <c r="T127" s="23">
        <f t="shared" si="11"/>
        <v>171</v>
      </c>
      <c r="U127" s="20">
        <f t="shared" si="12"/>
        <v>270</v>
      </c>
      <c r="V127" s="17">
        <v>0</v>
      </c>
      <c r="W127" s="18">
        <v>0</v>
      </c>
      <c r="X127" s="19">
        <f t="shared" si="13"/>
        <v>0</v>
      </c>
      <c r="Y127" s="18">
        <v>0</v>
      </c>
      <c r="Z127" s="18">
        <v>0</v>
      </c>
      <c r="AA127" s="19">
        <f t="shared" si="14"/>
        <v>0</v>
      </c>
      <c r="AB127" s="18">
        <v>0</v>
      </c>
      <c r="AC127" s="18">
        <v>0</v>
      </c>
      <c r="AD127" s="20">
        <f t="shared" si="15"/>
        <v>0</v>
      </c>
      <c r="AE127" s="2"/>
      <c r="AF127" s="152" t="s">
        <v>28</v>
      </c>
      <c r="AG127" s="131"/>
      <c r="AH127" s="131"/>
      <c r="AI127" s="131"/>
      <c r="AJ127" s="131"/>
      <c r="AK127" s="131"/>
      <c r="AL127" s="132"/>
      <c r="AM127" s="2"/>
    </row>
    <row r="128" spans="1:39">
      <c r="B128" s="10" t="s">
        <v>29</v>
      </c>
      <c r="D128" s="11">
        <v>263</v>
      </c>
      <c r="E128" s="11">
        <v>339</v>
      </c>
      <c r="F128" s="12">
        <f t="shared" si="16"/>
        <v>602</v>
      </c>
      <c r="G128" s="11">
        <v>0</v>
      </c>
      <c r="H128" s="11">
        <v>0</v>
      </c>
      <c r="I128" s="12">
        <f t="shared" si="17"/>
        <v>0</v>
      </c>
      <c r="J128" s="11">
        <v>261</v>
      </c>
      <c r="K128" s="11">
        <v>512</v>
      </c>
      <c r="L128" s="12">
        <f t="shared" si="7"/>
        <v>773</v>
      </c>
      <c r="M128" s="11">
        <v>57</v>
      </c>
      <c r="N128" s="11">
        <v>67</v>
      </c>
      <c r="O128" s="12">
        <f t="shared" si="8"/>
        <v>124</v>
      </c>
      <c r="P128" s="11">
        <v>0</v>
      </c>
      <c r="Q128" s="11">
        <v>0</v>
      </c>
      <c r="R128" s="13">
        <f t="shared" si="9"/>
        <v>0</v>
      </c>
      <c r="S128" s="22">
        <f t="shared" si="10"/>
        <v>581</v>
      </c>
      <c r="T128" s="23">
        <f t="shared" si="11"/>
        <v>918</v>
      </c>
      <c r="U128" s="20">
        <f t="shared" si="12"/>
        <v>1499</v>
      </c>
      <c r="V128" s="17">
        <v>0</v>
      </c>
      <c r="W128" s="18">
        <v>0</v>
      </c>
      <c r="X128" s="19">
        <f t="shared" si="13"/>
        <v>0</v>
      </c>
      <c r="Y128" s="18">
        <v>0</v>
      </c>
      <c r="Z128" s="18">
        <v>0</v>
      </c>
      <c r="AA128" s="19">
        <f t="shared" si="14"/>
        <v>0</v>
      </c>
      <c r="AB128" s="18">
        <v>0</v>
      </c>
      <c r="AC128" s="18">
        <v>0</v>
      </c>
      <c r="AD128" s="20">
        <f t="shared" si="15"/>
        <v>0</v>
      </c>
      <c r="AE128" s="2"/>
      <c r="AF128" s="143" t="s">
        <v>23</v>
      </c>
      <c r="AG128" s="142"/>
      <c r="AH128" s="135"/>
      <c r="AI128" s="21"/>
      <c r="AJ128" s="143" t="s">
        <v>24</v>
      </c>
      <c r="AK128" s="142"/>
      <c r="AL128" s="135"/>
      <c r="AM128" s="2"/>
    </row>
    <row r="129" spans="2:39">
      <c r="B129" s="26" t="s">
        <v>30</v>
      </c>
      <c r="D129" s="11">
        <v>4</v>
      </c>
      <c r="E129" s="11">
        <v>7</v>
      </c>
      <c r="F129" s="12">
        <f t="shared" si="16"/>
        <v>11</v>
      </c>
      <c r="G129" s="11">
        <v>0</v>
      </c>
      <c r="H129" s="11">
        <v>0</v>
      </c>
      <c r="I129" s="12">
        <f t="shared" si="17"/>
        <v>0</v>
      </c>
      <c r="J129" s="11">
        <v>0</v>
      </c>
      <c r="K129" s="11">
        <v>0</v>
      </c>
      <c r="L129" s="12">
        <f t="shared" si="7"/>
        <v>0</v>
      </c>
      <c r="M129" s="11">
        <v>1</v>
      </c>
      <c r="N129" s="11">
        <v>0</v>
      </c>
      <c r="O129" s="12">
        <f t="shared" si="8"/>
        <v>1</v>
      </c>
      <c r="P129" s="11">
        <v>0</v>
      </c>
      <c r="Q129" s="11">
        <v>0</v>
      </c>
      <c r="R129" s="13">
        <f t="shared" si="9"/>
        <v>0</v>
      </c>
      <c r="S129" s="22">
        <f t="shared" si="10"/>
        <v>5</v>
      </c>
      <c r="T129" s="23">
        <f t="shared" si="11"/>
        <v>7</v>
      </c>
      <c r="U129" s="20">
        <f t="shared" si="12"/>
        <v>12</v>
      </c>
      <c r="V129" s="17">
        <v>0</v>
      </c>
      <c r="W129" s="18">
        <v>0</v>
      </c>
      <c r="X129" s="19">
        <f t="shared" si="13"/>
        <v>0</v>
      </c>
      <c r="Y129" s="18">
        <v>0</v>
      </c>
      <c r="Z129" s="18">
        <v>0</v>
      </c>
      <c r="AA129" s="19">
        <f t="shared" si="14"/>
        <v>0</v>
      </c>
      <c r="AB129" s="18">
        <v>0</v>
      </c>
      <c r="AC129" s="18">
        <v>0</v>
      </c>
      <c r="AD129" s="20">
        <f t="shared" si="15"/>
        <v>0</v>
      </c>
      <c r="AE129" s="2"/>
      <c r="AF129" s="4" t="s">
        <v>11</v>
      </c>
      <c r="AG129" s="4" t="s">
        <v>12</v>
      </c>
      <c r="AH129" s="4" t="s">
        <v>13</v>
      </c>
      <c r="AI129" s="21"/>
      <c r="AJ129" s="4" t="s">
        <v>11</v>
      </c>
      <c r="AK129" s="4" t="s">
        <v>12</v>
      </c>
      <c r="AL129" s="4" t="s">
        <v>13</v>
      </c>
      <c r="AM129" s="2"/>
    </row>
    <row r="130" spans="2:39" ht="15.75" thickBot="1">
      <c r="B130" s="10" t="s">
        <v>31</v>
      </c>
      <c r="D130" s="11">
        <v>31</v>
      </c>
      <c r="E130" s="11">
        <v>288</v>
      </c>
      <c r="F130" s="12">
        <f t="shared" si="16"/>
        <v>319</v>
      </c>
      <c r="G130" s="11">
        <v>0</v>
      </c>
      <c r="H130" s="11">
        <v>0</v>
      </c>
      <c r="I130" s="12">
        <f t="shared" si="17"/>
        <v>0</v>
      </c>
      <c r="J130" s="11">
        <v>42</v>
      </c>
      <c r="K130" s="11">
        <v>133</v>
      </c>
      <c r="L130" s="12">
        <f t="shared" si="7"/>
        <v>175</v>
      </c>
      <c r="M130" s="11">
        <v>1</v>
      </c>
      <c r="N130" s="11">
        <v>7</v>
      </c>
      <c r="O130" s="12">
        <f t="shared" si="8"/>
        <v>8</v>
      </c>
      <c r="P130" s="11">
        <v>0</v>
      </c>
      <c r="Q130" s="11">
        <v>0</v>
      </c>
      <c r="R130" s="13">
        <f t="shared" si="9"/>
        <v>0</v>
      </c>
      <c r="S130" s="22">
        <f t="shared" si="10"/>
        <v>74</v>
      </c>
      <c r="T130" s="23">
        <f t="shared" si="11"/>
        <v>428</v>
      </c>
      <c r="U130" s="20">
        <f t="shared" si="12"/>
        <v>502</v>
      </c>
      <c r="V130" s="17">
        <v>0</v>
      </c>
      <c r="W130" s="18">
        <v>0</v>
      </c>
      <c r="X130" s="19">
        <f t="shared" si="13"/>
        <v>0</v>
      </c>
      <c r="Y130" s="18">
        <v>0</v>
      </c>
      <c r="Z130" s="18">
        <v>0</v>
      </c>
      <c r="AA130" s="19">
        <f t="shared" si="14"/>
        <v>0</v>
      </c>
      <c r="AB130" s="18">
        <v>0</v>
      </c>
      <c r="AC130" s="18">
        <v>0</v>
      </c>
      <c r="AD130" s="20">
        <f t="shared" si="15"/>
        <v>0</v>
      </c>
      <c r="AE130" s="2"/>
      <c r="AF130" s="24">
        <v>25</v>
      </c>
      <c r="AG130" s="24">
        <v>120</v>
      </c>
      <c r="AH130" s="25">
        <f>SUM(AF130,AG130)</f>
        <v>145</v>
      </c>
      <c r="AI130" s="21"/>
      <c r="AJ130" s="24">
        <v>0</v>
      </c>
      <c r="AK130" s="24">
        <v>0</v>
      </c>
      <c r="AL130" s="25">
        <f>SUM(AJ130,AK130)</f>
        <v>0</v>
      </c>
      <c r="AM130" s="2"/>
    </row>
    <row r="131" spans="2:39" ht="15.75" thickBot="1">
      <c r="B131" s="10" t="s">
        <v>32</v>
      </c>
      <c r="D131" s="27">
        <v>32</v>
      </c>
      <c r="E131" s="27">
        <v>18</v>
      </c>
      <c r="F131" s="12">
        <f t="shared" si="16"/>
        <v>50</v>
      </c>
      <c r="G131" s="27">
        <v>0</v>
      </c>
      <c r="H131" s="27">
        <v>0</v>
      </c>
      <c r="I131" s="12">
        <f t="shared" si="17"/>
        <v>0</v>
      </c>
      <c r="J131" s="27">
        <v>74</v>
      </c>
      <c r="K131" s="27">
        <v>113</v>
      </c>
      <c r="L131" s="12">
        <f t="shared" si="7"/>
        <v>187</v>
      </c>
      <c r="M131" s="11">
        <v>6</v>
      </c>
      <c r="N131" s="11">
        <v>8</v>
      </c>
      <c r="O131" s="12">
        <f t="shared" si="8"/>
        <v>14</v>
      </c>
      <c r="P131" s="27">
        <v>0</v>
      </c>
      <c r="Q131" s="27">
        <v>0</v>
      </c>
      <c r="R131" s="13">
        <f t="shared" si="9"/>
        <v>0</v>
      </c>
      <c r="S131" s="22">
        <f t="shared" si="10"/>
        <v>112</v>
      </c>
      <c r="T131" s="23">
        <f t="shared" si="11"/>
        <v>139</v>
      </c>
      <c r="U131" s="20">
        <f t="shared" si="12"/>
        <v>251</v>
      </c>
      <c r="V131" s="17">
        <v>0</v>
      </c>
      <c r="W131" s="18">
        <v>0</v>
      </c>
      <c r="X131" s="19">
        <f t="shared" si="13"/>
        <v>0</v>
      </c>
      <c r="Y131" s="18">
        <v>0</v>
      </c>
      <c r="Z131" s="18">
        <v>0</v>
      </c>
      <c r="AA131" s="19">
        <f t="shared" si="14"/>
        <v>0</v>
      </c>
      <c r="AB131" s="18">
        <v>0</v>
      </c>
      <c r="AC131" s="18">
        <v>0</v>
      </c>
      <c r="AD131" s="20">
        <f t="shared" si="15"/>
        <v>0</v>
      </c>
      <c r="AE131" s="2"/>
      <c r="AF131" s="152" t="s">
        <v>33</v>
      </c>
      <c r="AG131" s="131"/>
      <c r="AH131" s="131"/>
      <c r="AI131" s="131"/>
      <c r="AJ131" s="131"/>
      <c r="AK131" s="131"/>
      <c r="AL131" s="132"/>
      <c r="AM131" s="2"/>
    </row>
    <row r="132" spans="2:39" ht="25.5">
      <c r="B132" s="28" t="s">
        <v>34</v>
      </c>
      <c r="D132" s="27">
        <v>112</v>
      </c>
      <c r="E132" s="27">
        <v>665</v>
      </c>
      <c r="F132" s="12">
        <f t="shared" si="16"/>
        <v>777</v>
      </c>
      <c r="G132" s="27">
        <v>0</v>
      </c>
      <c r="H132" s="27">
        <v>0</v>
      </c>
      <c r="I132" s="12">
        <f t="shared" si="17"/>
        <v>0</v>
      </c>
      <c r="J132" s="27">
        <v>25</v>
      </c>
      <c r="K132" s="27">
        <v>71</v>
      </c>
      <c r="L132" s="12">
        <f t="shared" si="7"/>
        <v>96</v>
      </c>
      <c r="M132" s="11">
        <v>0</v>
      </c>
      <c r="N132" s="11">
        <v>5</v>
      </c>
      <c r="O132" s="12">
        <f t="shared" si="8"/>
        <v>5</v>
      </c>
      <c r="P132" s="27">
        <v>0</v>
      </c>
      <c r="Q132" s="27">
        <v>0</v>
      </c>
      <c r="R132" s="13">
        <f t="shared" si="9"/>
        <v>0</v>
      </c>
      <c r="S132" s="22">
        <f t="shared" si="10"/>
        <v>137</v>
      </c>
      <c r="T132" s="23">
        <f t="shared" si="11"/>
        <v>741</v>
      </c>
      <c r="U132" s="20">
        <f t="shared" si="12"/>
        <v>878</v>
      </c>
      <c r="V132" s="17">
        <v>0</v>
      </c>
      <c r="W132" s="18">
        <v>0</v>
      </c>
      <c r="X132" s="19">
        <f t="shared" si="13"/>
        <v>0</v>
      </c>
      <c r="Y132" s="18">
        <v>0</v>
      </c>
      <c r="Z132" s="18">
        <v>0</v>
      </c>
      <c r="AA132" s="19">
        <f t="shared" si="14"/>
        <v>0</v>
      </c>
      <c r="AB132" s="18">
        <v>0</v>
      </c>
      <c r="AC132" s="18">
        <v>0</v>
      </c>
      <c r="AD132" s="20">
        <f t="shared" si="15"/>
        <v>0</v>
      </c>
      <c r="AE132" s="2"/>
      <c r="AF132" s="143" t="s">
        <v>23</v>
      </c>
      <c r="AG132" s="142"/>
      <c r="AH132" s="135"/>
      <c r="AI132" s="21"/>
      <c r="AJ132" s="143" t="s">
        <v>24</v>
      </c>
      <c r="AK132" s="142"/>
      <c r="AL132" s="135"/>
      <c r="AM132" s="2"/>
    </row>
    <row r="133" spans="2:39" ht="38.25">
      <c r="B133" s="28" t="s">
        <v>35</v>
      </c>
      <c r="D133" s="27">
        <v>185</v>
      </c>
      <c r="E133" s="27">
        <v>212</v>
      </c>
      <c r="F133" s="12">
        <f t="shared" si="16"/>
        <v>397</v>
      </c>
      <c r="G133" s="27">
        <v>0</v>
      </c>
      <c r="H133" s="27">
        <v>0</v>
      </c>
      <c r="I133" s="12">
        <f t="shared" si="17"/>
        <v>0</v>
      </c>
      <c r="J133" s="27">
        <v>0</v>
      </c>
      <c r="K133" s="27">
        <v>0</v>
      </c>
      <c r="L133" s="12">
        <f t="shared" si="7"/>
        <v>0</v>
      </c>
      <c r="M133" s="11">
        <v>0</v>
      </c>
      <c r="N133" s="11">
        <v>0</v>
      </c>
      <c r="O133" s="12">
        <f t="shared" si="8"/>
        <v>0</v>
      </c>
      <c r="P133" s="27">
        <v>0</v>
      </c>
      <c r="Q133" s="27">
        <v>0</v>
      </c>
      <c r="R133" s="13">
        <f t="shared" si="9"/>
        <v>0</v>
      </c>
      <c r="S133" s="22">
        <f t="shared" si="10"/>
        <v>185</v>
      </c>
      <c r="T133" s="23">
        <f t="shared" si="11"/>
        <v>212</v>
      </c>
      <c r="U133" s="20">
        <f t="shared" si="12"/>
        <v>397</v>
      </c>
      <c r="V133" s="17">
        <v>0</v>
      </c>
      <c r="W133" s="18">
        <v>0</v>
      </c>
      <c r="X133" s="19">
        <f t="shared" si="13"/>
        <v>0</v>
      </c>
      <c r="Y133" s="18">
        <v>0</v>
      </c>
      <c r="Z133" s="18">
        <v>0</v>
      </c>
      <c r="AA133" s="19">
        <f t="shared" si="14"/>
        <v>0</v>
      </c>
      <c r="AB133" s="18">
        <v>0</v>
      </c>
      <c r="AC133" s="18">
        <v>0</v>
      </c>
      <c r="AD133" s="20">
        <f t="shared" si="15"/>
        <v>0</v>
      </c>
      <c r="AE133" s="2"/>
      <c r="AF133" s="4" t="s">
        <v>11</v>
      </c>
      <c r="AG133" s="4" t="s">
        <v>12</v>
      </c>
      <c r="AH133" s="4" t="s">
        <v>13</v>
      </c>
      <c r="AI133" s="21"/>
      <c r="AJ133" s="4" t="s">
        <v>11</v>
      </c>
      <c r="AK133" s="4" t="s">
        <v>12</v>
      </c>
      <c r="AL133" s="4" t="s">
        <v>13</v>
      </c>
      <c r="AM133" s="2"/>
    </row>
    <row r="134" spans="2:39" ht="25.5">
      <c r="B134" s="28" t="s">
        <v>36</v>
      </c>
      <c r="D134" s="27">
        <v>155</v>
      </c>
      <c r="E134" s="27">
        <v>176</v>
      </c>
      <c r="F134" s="12">
        <f t="shared" si="16"/>
        <v>331</v>
      </c>
      <c r="G134" s="27">
        <v>0</v>
      </c>
      <c r="H134" s="27">
        <v>0</v>
      </c>
      <c r="I134" s="12">
        <f t="shared" si="17"/>
        <v>0</v>
      </c>
      <c r="J134" s="27">
        <v>0</v>
      </c>
      <c r="K134" s="27">
        <v>0</v>
      </c>
      <c r="L134" s="12">
        <f t="shared" si="7"/>
        <v>0</v>
      </c>
      <c r="M134" s="11">
        <v>0</v>
      </c>
      <c r="N134" s="11">
        <v>0</v>
      </c>
      <c r="O134" s="12">
        <f t="shared" si="8"/>
        <v>0</v>
      </c>
      <c r="P134" s="27">
        <v>0</v>
      </c>
      <c r="Q134" s="27">
        <v>0</v>
      </c>
      <c r="R134" s="13">
        <f t="shared" si="9"/>
        <v>0</v>
      </c>
      <c r="S134" s="22">
        <f t="shared" si="10"/>
        <v>155</v>
      </c>
      <c r="T134" s="23">
        <f t="shared" si="11"/>
        <v>176</v>
      </c>
      <c r="U134" s="20">
        <f t="shared" si="12"/>
        <v>331</v>
      </c>
      <c r="V134" s="17">
        <v>0</v>
      </c>
      <c r="W134" s="18">
        <v>0</v>
      </c>
      <c r="X134" s="19">
        <f t="shared" si="13"/>
        <v>0</v>
      </c>
      <c r="Y134" s="18">
        <v>0</v>
      </c>
      <c r="Z134" s="18">
        <v>0</v>
      </c>
      <c r="AA134" s="19">
        <f t="shared" si="14"/>
        <v>0</v>
      </c>
      <c r="AB134" s="18">
        <v>0</v>
      </c>
      <c r="AC134" s="18">
        <v>0</v>
      </c>
      <c r="AD134" s="20">
        <f t="shared" si="15"/>
        <v>0</v>
      </c>
      <c r="AE134" s="2"/>
      <c r="AF134" s="24">
        <v>25</v>
      </c>
      <c r="AG134" s="24">
        <v>60</v>
      </c>
      <c r="AH134" s="25">
        <f>SUM(AF134,AG134)</f>
        <v>85</v>
      </c>
      <c r="AI134" s="21"/>
      <c r="AJ134" s="24">
        <v>0</v>
      </c>
      <c r="AK134" s="24">
        <v>0</v>
      </c>
      <c r="AL134" s="25">
        <f>SUM(AJ134,AK134)</f>
        <v>0</v>
      </c>
      <c r="AM134" s="2"/>
    </row>
    <row r="135" spans="2:39" ht="26.25" thickBot="1">
      <c r="B135" s="28" t="s">
        <v>37</v>
      </c>
      <c r="D135" s="27">
        <v>46</v>
      </c>
      <c r="E135" s="27">
        <v>24</v>
      </c>
      <c r="F135" s="12">
        <f t="shared" si="16"/>
        <v>70</v>
      </c>
      <c r="G135" s="27">
        <v>0</v>
      </c>
      <c r="H135" s="27">
        <v>0</v>
      </c>
      <c r="I135" s="12">
        <f t="shared" si="17"/>
        <v>0</v>
      </c>
      <c r="J135" s="27">
        <v>0</v>
      </c>
      <c r="K135" s="27">
        <v>0</v>
      </c>
      <c r="L135" s="12">
        <f t="shared" si="7"/>
        <v>0</v>
      </c>
      <c r="M135" s="11">
        <v>0</v>
      </c>
      <c r="N135" s="11">
        <v>0</v>
      </c>
      <c r="O135" s="12">
        <f t="shared" si="8"/>
        <v>0</v>
      </c>
      <c r="P135" s="27">
        <v>0</v>
      </c>
      <c r="Q135" s="27">
        <v>0</v>
      </c>
      <c r="R135" s="13">
        <f t="shared" si="9"/>
        <v>0</v>
      </c>
      <c r="S135" s="22">
        <f t="shared" si="10"/>
        <v>46</v>
      </c>
      <c r="T135" s="23">
        <f t="shared" si="11"/>
        <v>24</v>
      </c>
      <c r="U135" s="20">
        <f t="shared" si="12"/>
        <v>70</v>
      </c>
      <c r="V135" s="17">
        <v>0</v>
      </c>
      <c r="W135" s="18">
        <v>0</v>
      </c>
      <c r="X135" s="19">
        <f t="shared" si="13"/>
        <v>0</v>
      </c>
      <c r="Y135" s="18">
        <v>0</v>
      </c>
      <c r="Z135" s="18">
        <v>0</v>
      </c>
      <c r="AA135" s="19">
        <f t="shared" si="14"/>
        <v>0</v>
      </c>
      <c r="AB135" s="18">
        <v>0</v>
      </c>
      <c r="AC135" s="18">
        <v>0</v>
      </c>
      <c r="AD135" s="20">
        <f t="shared" si="15"/>
        <v>0</v>
      </c>
      <c r="AE135" s="2"/>
      <c r="AF135" s="21"/>
      <c r="AG135" s="21"/>
      <c r="AH135" s="21"/>
      <c r="AI135" s="21"/>
      <c r="AJ135" s="21"/>
      <c r="AK135" s="21"/>
      <c r="AL135" s="21"/>
      <c r="AM135" s="2"/>
    </row>
    <row r="136" spans="2:39" ht="38.25">
      <c r="B136" s="28" t="s">
        <v>38</v>
      </c>
      <c r="D136" s="27">
        <v>6</v>
      </c>
      <c r="E136" s="27">
        <v>11</v>
      </c>
      <c r="F136" s="12">
        <f t="shared" si="16"/>
        <v>17</v>
      </c>
      <c r="G136" s="27">
        <v>0</v>
      </c>
      <c r="H136" s="27">
        <v>0</v>
      </c>
      <c r="I136" s="12">
        <f t="shared" si="17"/>
        <v>0</v>
      </c>
      <c r="J136" s="27">
        <v>0</v>
      </c>
      <c r="K136" s="27">
        <v>0</v>
      </c>
      <c r="L136" s="12">
        <f t="shared" si="7"/>
        <v>0</v>
      </c>
      <c r="M136" s="11">
        <v>0</v>
      </c>
      <c r="N136" s="11">
        <v>0</v>
      </c>
      <c r="O136" s="12">
        <f t="shared" si="8"/>
        <v>0</v>
      </c>
      <c r="P136" s="27">
        <v>0</v>
      </c>
      <c r="Q136" s="27">
        <v>0</v>
      </c>
      <c r="R136" s="13">
        <f t="shared" si="9"/>
        <v>0</v>
      </c>
      <c r="S136" s="22">
        <f t="shared" si="10"/>
        <v>6</v>
      </c>
      <c r="T136" s="23">
        <f t="shared" si="11"/>
        <v>11</v>
      </c>
      <c r="U136" s="20">
        <f t="shared" si="12"/>
        <v>17</v>
      </c>
      <c r="V136" s="17">
        <v>0</v>
      </c>
      <c r="W136" s="18">
        <v>0</v>
      </c>
      <c r="X136" s="19">
        <f t="shared" si="13"/>
        <v>0</v>
      </c>
      <c r="Y136" s="18">
        <v>0</v>
      </c>
      <c r="Z136" s="18">
        <v>0</v>
      </c>
      <c r="AA136" s="19">
        <f t="shared" si="14"/>
        <v>0</v>
      </c>
      <c r="AB136" s="18">
        <v>0</v>
      </c>
      <c r="AC136" s="18">
        <v>0</v>
      </c>
      <c r="AD136" s="20">
        <f t="shared" si="15"/>
        <v>0</v>
      </c>
      <c r="AE136" s="2"/>
      <c r="AF136" s="2"/>
      <c r="AG136" s="2"/>
      <c r="AH136" s="153" t="s">
        <v>39</v>
      </c>
      <c r="AI136" s="154"/>
      <c r="AJ136" s="155"/>
      <c r="AK136" s="2"/>
      <c r="AL136" s="2"/>
      <c r="AM136" s="2"/>
    </row>
    <row r="137" spans="2:39" ht="39" thickBot="1">
      <c r="B137" s="29" t="s">
        <v>40</v>
      </c>
      <c r="D137" s="30">
        <v>23</v>
      </c>
      <c r="E137" s="30">
        <v>27</v>
      </c>
      <c r="F137" s="31">
        <f t="shared" si="16"/>
        <v>50</v>
      </c>
      <c r="G137" s="30">
        <v>0</v>
      </c>
      <c r="H137" s="30">
        <v>0</v>
      </c>
      <c r="I137" s="31">
        <f t="shared" si="17"/>
        <v>0</v>
      </c>
      <c r="J137" s="30">
        <v>0</v>
      </c>
      <c r="K137" s="30">
        <v>0</v>
      </c>
      <c r="L137" s="31">
        <f t="shared" si="7"/>
        <v>0</v>
      </c>
      <c r="M137" s="32">
        <v>0</v>
      </c>
      <c r="N137" s="32">
        <v>0</v>
      </c>
      <c r="O137" s="31">
        <f t="shared" si="8"/>
        <v>0</v>
      </c>
      <c r="P137" s="30">
        <v>0</v>
      </c>
      <c r="Q137" s="30">
        <v>0</v>
      </c>
      <c r="R137" s="33">
        <f t="shared" si="9"/>
        <v>0</v>
      </c>
      <c r="S137" s="34">
        <f t="shared" si="10"/>
        <v>23</v>
      </c>
      <c r="T137" s="35">
        <f t="shared" si="11"/>
        <v>27</v>
      </c>
      <c r="U137" s="36">
        <f t="shared" si="12"/>
        <v>50</v>
      </c>
      <c r="V137" s="37">
        <v>0</v>
      </c>
      <c r="W137" s="38">
        <v>0</v>
      </c>
      <c r="X137" s="39">
        <f t="shared" si="13"/>
        <v>0</v>
      </c>
      <c r="Y137" s="38">
        <v>0</v>
      </c>
      <c r="Z137" s="38">
        <v>0</v>
      </c>
      <c r="AA137" s="39">
        <f t="shared" si="14"/>
        <v>0</v>
      </c>
      <c r="AB137" s="38">
        <v>0</v>
      </c>
      <c r="AC137" s="38">
        <v>0</v>
      </c>
      <c r="AD137" s="36">
        <f t="shared" si="15"/>
        <v>0</v>
      </c>
      <c r="AE137" s="2"/>
      <c r="AF137" s="2"/>
      <c r="AG137" s="2"/>
      <c r="AH137" s="156"/>
      <c r="AI137" s="142"/>
      <c r="AJ137" s="157"/>
      <c r="AK137" s="2"/>
      <c r="AL137" s="2"/>
      <c r="AM137" s="2"/>
    </row>
    <row r="138" spans="2:39" ht="15.75" thickBot="1">
      <c r="B138" s="40" t="s">
        <v>41</v>
      </c>
      <c r="D138" s="41">
        <f>SUM(D122:D137)</f>
        <v>1017</v>
      </c>
      <c r="E138" s="41">
        <f t="shared" ref="E138" si="18">SUM(E122:E137)</f>
        <v>2005</v>
      </c>
      <c r="F138" s="41">
        <f>SUM(D138,E138)</f>
        <v>3022</v>
      </c>
      <c r="G138" s="41">
        <f t="shared" ref="G138:H138" si="19">SUM(G122:G137)</f>
        <v>0</v>
      </c>
      <c r="H138" s="41">
        <f t="shared" si="19"/>
        <v>0</v>
      </c>
      <c r="I138" s="41">
        <f>SUM(G138,H138)</f>
        <v>0</v>
      </c>
      <c r="J138" s="41">
        <f t="shared" ref="J138:K138" si="20">SUM(J122:J137)</f>
        <v>493</v>
      </c>
      <c r="K138" s="41">
        <f t="shared" si="20"/>
        <v>952</v>
      </c>
      <c r="L138" s="41">
        <f>SUM(J138,K138)</f>
        <v>1445</v>
      </c>
      <c r="M138" s="41">
        <f t="shared" ref="M138:N138" si="21">SUM(M122:M137)</f>
        <v>68</v>
      </c>
      <c r="N138" s="41">
        <f t="shared" si="21"/>
        <v>90</v>
      </c>
      <c r="O138" s="41">
        <f>SUM(M138,N138)</f>
        <v>158</v>
      </c>
      <c r="P138" s="41">
        <f t="shared" ref="P138:Q138" si="22">SUM(P122:P137)</f>
        <v>0</v>
      </c>
      <c r="Q138" s="41">
        <f t="shared" si="22"/>
        <v>0</v>
      </c>
      <c r="R138" s="41">
        <f t="shared" si="9"/>
        <v>0</v>
      </c>
      <c r="S138" s="41">
        <f>SUM(D138,M138,J138,G138,P138)</f>
        <v>1578</v>
      </c>
      <c r="T138" s="41">
        <f>SUM(E138,H138,K138,N138,Q138)</f>
        <v>3047</v>
      </c>
      <c r="U138" s="41">
        <f t="shared" si="12"/>
        <v>4625</v>
      </c>
      <c r="V138" s="42">
        <f>SUM(V122:V137)</f>
        <v>0</v>
      </c>
      <c r="W138" s="41">
        <f>SUM(W122:W137)</f>
        <v>0</v>
      </c>
      <c r="X138" s="41">
        <f t="shared" si="13"/>
        <v>0</v>
      </c>
      <c r="Y138" s="41">
        <f>SUM(Y122:Y137)</f>
        <v>0</v>
      </c>
      <c r="Z138" s="41">
        <f>SUM(Z122:Z137)</f>
        <v>0</v>
      </c>
      <c r="AA138" s="41">
        <f t="shared" si="14"/>
        <v>0</v>
      </c>
      <c r="AB138" s="41">
        <f>SUM(AB122:AB137)</f>
        <v>0</v>
      </c>
      <c r="AC138" s="41">
        <f>SUM(AC122:AC137)</f>
        <v>0</v>
      </c>
      <c r="AD138" s="43">
        <f t="shared" si="15"/>
        <v>0</v>
      </c>
      <c r="AE138" s="2"/>
      <c r="AF138" s="2"/>
      <c r="AG138" s="2"/>
      <c r="AH138" s="44" t="s">
        <v>11</v>
      </c>
      <c r="AI138" s="4" t="s">
        <v>12</v>
      </c>
      <c r="AJ138" s="45" t="s">
        <v>42</v>
      </c>
      <c r="AK138" s="2"/>
      <c r="AL138" s="2"/>
      <c r="AM138" s="2"/>
    </row>
    <row r="139" spans="2:39" ht="15.75" thickBot="1">
      <c r="B139" s="2"/>
      <c r="C139" s="2"/>
      <c r="D139" s="2"/>
      <c r="E139" s="2"/>
      <c r="F139" s="2"/>
      <c r="G139" s="2"/>
      <c r="H139" s="94"/>
      <c r="I139" s="94"/>
      <c r="J139" s="94"/>
      <c r="K139" s="94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46">
        <f t="shared" ref="AH139:AI139" si="23">SUM(S138,AF123,AJ123,AF126,AJ126)</f>
        <v>1661</v>
      </c>
      <c r="AI139" s="47">
        <f t="shared" si="23"/>
        <v>3069</v>
      </c>
      <c r="AJ139" s="48">
        <f>SUM(AH139,AI139)</f>
        <v>4730</v>
      </c>
      <c r="AK139" s="2"/>
      <c r="AL139" s="2"/>
      <c r="AM139" s="2"/>
    </row>
    <row r="140" spans="2:39"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50"/>
    </row>
    <row r="141" spans="2:39">
      <c r="B141" s="1"/>
      <c r="C141" s="1"/>
      <c r="E141" s="1"/>
      <c r="F141" s="1"/>
      <c r="G141" s="1"/>
      <c r="L141" s="75" t="s">
        <v>170</v>
      </c>
      <c r="M141" s="70"/>
      <c r="N141" s="70"/>
      <c r="O141" s="70"/>
      <c r="P141" s="70"/>
      <c r="Q141" s="70"/>
      <c r="R141" s="75" t="s">
        <v>171</v>
      </c>
      <c r="S141" s="70"/>
      <c r="T141" s="70"/>
      <c r="U141" s="75" t="s">
        <v>171</v>
      </c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1"/>
      <c r="AJ141" s="1"/>
      <c r="AK141" s="1"/>
      <c r="AL141" s="1"/>
      <c r="AM141" s="1"/>
    </row>
    <row r="142" spans="2:39">
      <c r="L142" s="70"/>
      <c r="M142" s="70"/>
      <c r="N142" s="70"/>
      <c r="O142" s="70"/>
      <c r="P142" s="70"/>
      <c r="Q142" s="70"/>
      <c r="R142" s="75" t="s">
        <v>172</v>
      </c>
      <c r="S142" s="70"/>
      <c r="T142" s="70"/>
      <c r="U142" s="75" t="s">
        <v>172</v>
      </c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</row>
    <row r="143" spans="2:39"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</row>
    <row r="144" spans="2:39" ht="15.75" thickBot="1"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1"/>
    </row>
    <row r="145" spans="12:34" ht="15.75" thickBot="1">
      <c r="L145" s="166" t="s">
        <v>173</v>
      </c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8"/>
      <c r="AH145" s="1"/>
    </row>
    <row r="146" spans="12:34"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158" t="s">
        <v>174</v>
      </c>
      <c r="Z146" s="159"/>
      <c r="AA146" s="160"/>
      <c r="AB146" s="161" t="s">
        <v>175</v>
      </c>
      <c r="AC146" s="159"/>
      <c r="AD146" s="160"/>
      <c r="AE146" s="161" t="s">
        <v>176</v>
      </c>
      <c r="AF146" s="159"/>
      <c r="AG146" s="162"/>
      <c r="AH146" s="1"/>
    </row>
    <row r="147" spans="12:34" ht="15.75" thickBot="1"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3" t="s">
        <v>11</v>
      </c>
      <c r="Z147" s="71" t="s">
        <v>12</v>
      </c>
      <c r="AA147" s="72" t="s">
        <v>13</v>
      </c>
      <c r="AB147" s="71" t="s">
        <v>11</v>
      </c>
      <c r="AC147" s="71" t="s">
        <v>12</v>
      </c>
      <c r="AD147" s="72" t="s">
        <v>13</v>
      </c>
      <c r="AE147" s="71" t="s">
        <v>11</v>
      </c>
      <c r="AF147" s="71" t="s">
        <v>12</v>
      </c>
      <c r="AG147" s="74" t="s">
        <v>13</v>
      </c>
      <c r="AH147" s="1"/>
    </row>
    <row r="148" spans="12:34" ht="15.75" thickBot="1">
      <c r="L148" s="70"/>
      <c r="M148" s="76" t="s">
        <v>11</v>
      </c>
      <c r="N148" s="77" t="s">
        <v>12</v>
      </c>
      <c r="O148" s="78" t="s">
        <v>13</v>
      </c>
      <c r="P148" s="70"/>
      <c r="Q148" s="70"/>
      <c r="R148" s="70"/>
      <c r="S148" s="70"/>
      <c r="T148" s="70"/>
      <c r="U148" s="70"/>
      <c r="V148" s="173" t="s">
        <v>6</v>
      </c>
      <c r="W148" s="159"/>
      <c r="X148" s="162"/>
      <c r="Y148" s="88">
        <v>736</v>
      </c>
      <c r="Z148" s="87">
        <v>155</v>
      </c>
      <c r="AA148" s="79">
        <v>891</v>
      </c>
      <c r="AB148" s="87">
        <v>137</v>
      </c>
      <c r="AC148" s="87">
        <v>10</v>
      </c>
      <c r="AD148" s="79">
        <v>147</v>
      </c>
      <c r="AE148" s="87">
        <v>95</v>
      </c>
      <c r="AF148" s="87">
        <v>23</v>
      </c>
      <c r="AG148" s="80">
        <v>118</v>
      </c>
      <c r="AH148" s="1"/>
    </row>
    <row r="149" spans="12:34">
      <c r="L149" s="81" t="s">
        <v>177</v>
      </c>
      <c r="M149" s="88">
        <v>10</v>
      </c>
      <c r="N149" s="87">
        <v>4</v>
      </c>
      <c r="O149" s="80">
        <v>14</v>
      </c>
      <c r="P149" s="70"/>
      <c r="Q149" s="70"/>
      <c r="R149" s="70"/>
      <c r="S149" s="70"/>
      <c r="T149" s="70"/>
      <c r="U149" s="70"/>
      <c r="V149" s="163" t="s">
        <v>7</v>
      </c>
      <c r="W149" s="164"/>
      <c r="X149" s="165"/>
      <c r="Y149" s="88">
        <v>0</v>
      </c>
      <c r="Z149" s="87">
        <v>0</v>
      </c>
      <c r="AA149" s="79">
        <v>0</v>
      </c>
      <c r="AB149" s="87">
        <v>0</v>
      </c>
      <c r="AC149" s="87">
        <v>0</v>
      </c>
      <c r="AD149" s="79">
        <v>0</v>
      </c>
      <c r="AE149" s="87">
        <v>0</v>
      </c>
      <c r="AF149" s="87">
        <v>0</v>
      </c>
      <c r="AG149" s="80">
        <v>0</v>
      </c>
      <c r="AH149" s="1"/>
    </row>
    <row r="150" spans="12:34">
      <c r="L150" s="82" t="s">
        <v>178</v>
      </c>
      <c r="M150" s="88">
        <v>16</v>
      </c>
      <c r="N150" s="87">
        <v>3</v>
      </c>
      <c r="O150" s="80">
        <v>19</v>
      </c>
      <c r="P150" s="70"/>
      <c r="Q150" s="70"/>
      <c r="R150" s="70"/>
      <c r="S150" s="70"/>
      <c r="T150" s="70"/>
      <c r="U150" s="70"/>
      <c r="V150" s="163" t="s">
        <v>8</v>
      </c>
      <c r="W150" s="164"/>
      <c r="X150" s="165"/>
      <c r="Y150" s="88">
        <v>224</v>
      </c>
      <c r="Z150" s="87">
        <v>38</v>
      </c>
      <c r="AA150" s="79">
        <v>262</v>
      </c>
      <c r="AB150" s="87">
        <v>59</v>
      </c>
      <c r="AC150" s="87">
        <v>10</v>
      </c>
      <c r="AD150" s="79">
        <v>69</v>
      </c>
      <c r="AE150" s="87">
        <v>90</v>
      </c>
      <c r="AF150" s="87">
        <v>70</v>
      </c>
      <c r="AG150" s="80">
        <v>160</v>
      </c>
      <c r="AH150" s="1"/>
    </row>
    <row r="151" spans="12:34" ht="15.75" thickBot="1">
      <c r="L151" s="83" t="s">
        <v>179</v>
      </c>
      <c r="M151" s="89">
        <v>83</v>
      </c>
      <c r="N151" s="90">
        <v>30</v>
      </c>
      <c r="O151" s="84">
        <v>113</v>
      </c>
      <c r="P151" s="70"/>
      <c r="Q151" s="70"/>
      <c r="R151" s="70"/>
      <c r="S151" s="70"/>
      <c r="T151" s="70"/>
      <c r="U151" s="70"/>
      <c r="V151" s="163" t="s">
        <v>9</v>
      </c>
      <c r="W151" s="164"/>
      <c r="X151" s="165"/>
      <c r="Y151" s="88">
        <v>25</v>
      </c>
      <c r="Z151" s="87">
        <v>20</v>
      </c>
      <c r="AA151" s="79">
        <v>45</v>
      </c>
      <c r="AB151" s="87">
        <v>4</v>
      </c>
      <c r="AC151" s="87">
        <v>1</v>
      </c>
      <c r="AD151" s="79">
        <v>5</v>
      </c>
      <c r="AE151" s="87">
        <v>40</v>
      </c>
      <c r="AF151" s="87">
        <v>23</v>
      </c>
      <c r="AG151" s="80">
        <v>63</v>
      </c>
      <c r="AH151" s="1"/>
    </row>
    <row r="152" spans="12:34"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163" t="s">
        <v>18</v>
      </c>
      <c r="W152" s="164"/>
      <c r="X152" s="165"/>
      <c r="Y152" s="88">
        <v>0</v>
      </c>
      <c r="Z152" s="87">
        <v>0</v>
      </c>
      <c r="AA152" s="79">
        <v>0</v>
      </c>
      <c r="AB152" s="87">
        <v>0</v>
      </c>
      <c r="AC152" s="87">
        <v>0</v>
      </c>
      <c r="AD152" s="79">
        <v>0</v>
      </c>
      <c r="AE152" s="87">
        <v>0</v>
      </c>
      <c r="AF152" s="87">
        <v>0</v>
      </c>
      <c r="AG152" s="80">
        <v>0</v>
      </c>
      <c r="AH152" s="1"/>
    </row>
    <row r="153" spans="12:34"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163" t="s">
        <v>23</v>
      </c>
      <c r="W153" s="164"/>
      <c r="X153" s="165"/>
      <c r="Y153" s="88">
        <v>12</v>
      </c>
      <c r="Z153" s="87">
        <v>0</v>
      </c>
      <c r="AA153" s="79">
        <v>12</v>
      </c>
      <c r="AB153" s="87">
        <v>2</v>
      </c>
      <c r="AC153" s="87">
        <v>0</v>
      </c>
      <c r="AD153" s="79">
        <v>2</v>
      </c>
      <c r="AE153" s="87">
        <v>0</v>
      </c>
      <c r="AF153" s="87">
        <v>5</v>
      </c>
      <c r="AG153" s="80">
        <v>5</v>
      </c>
      <c r="AH153" s="1"/>
    </row>
    <row r="154" spans="12:34"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163" t="s">
        <v>24</v>
      </c>
      <c r="W154" s="164"/>
      <c r="X154" s="165"/>
      <c r="Y154" s="88">
        <v>0</v>
      </c>
      <c r="Z154" s="87">
        <v>0</v>
      </c>
      <c r="AA154" s="79">
        <v>0</v>
      </c>
      <c r="AB154" s="87">
        <v>0</v>
      </c>
      <c r="AC154" s="87">
        <v>0</v>
      </c>
      <c r="AD154" s="79">
        <v>0</v>
      </c>
      <c r="AE154" s="87">
        <v>0</v>
      </c>
      <c r="AF154" s="87">
        <v>0</v>
      </c>
      <c r="AG154" s="80">
        <v>0</v>
      </c>
      <c r="AH154" s="1"/>
    </row>
    <row r="155" spans="12:34" ht="15.75" thickBot="1"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163" t="s">
        <v>19</v>
      </c>
      <c r="W155" s="164"/>
      <c r="X155" s="165"/>
      <c r="Y155" s="88">
        <v>0</v>
      </c>
      <c r="Z155" s="87">
        <v>0</v>
      </c>
      <c r="AA155" s="79">
        <v>0</v>
      </c>
      <c r="AB155" s="87">
        <v>0</v>
      </c>
      <c r="AC155" s="87">
        <v>0</v>
      </c>
      <c r="AD155" s="79">
        <v>0</v>
      </c>
      <c r="AE155" s="87">
        <v>0</v>
      </c>
      <c r="AF155" s="87">
        <v>0</v>
      </c>
      <c r="AG155" s="80">
        <v>0</v>
      </c>
      <c r="AH155" s="1"/>
    </row>
    <row r="156" spans="12:34" ht="15.75" thickBot="1">
      <c r="L156" s="70"/>
      <c r="M156" s="70"/>
      <c r="N156" s="70"/>
      <c r="O156" s="70"/>
      <c r="P156" s="70"/>
      <c r="Q156" s="70"/>
      <c r="R156" s="70"/>
      <c r="S156" s="70"/>
      <c r="T156" s="70"/>
      <c r="U156" s="85" t="s">
        <v>10</v>
      </c>
      <c r="V156" s="170" t="s">
        <v>180</v>
      </c>
      <c r="W156" s="171"/>
      <c r="X156" s="172"/>
      <c r="Y156" s="89">
        <v>4</v>
      </c>
      <c r="Z156" s="90">
        <v>3</v>
      </c>
      <c r="AA156" s="86">
        <v>7</v>
      </c>
      <c r="AB156" s="90">
        <v>0</v>
      </c>
      <c r="AC156" s="90">
        <v>0</v>
      </c>
      <c r="AD156" s="86">
        <v>0</v>
      </c>
      <c r="AE156" s="90">
        <v>1</v>
      </c>
      <c r="AF156" s="90">
        <v>0</v>
      </c>
      <c r="AG156" s="84">
        <v>1</v>
      </c>
      <c r="AH156" s="1"/>
    </row>
  </sheetData>
  <mergeCells count="45">
    <mergeCell ref="D1:J1"/>
    <mergeCell ref="V156:X156"/>
    <mergeCell ref="V148:X148"/>
    <mergeCell ref="V149:X149"/>
    <mergeCell ref="V150:X150"/>
    <mergeCell ref="V151:X151"/>
    <mergeCell ref="V152:X152"/>
    <mergeCell ref="V153:X153"/>
    <mergeCell ref="V154:X154"/>
    <mergeCell ref="I3:K3"/>
    <mergeCell ref="F3:H3"/>
    <mergeCell ref="AH136:AJ137"/>
    <mergeCell ref="Y146:AA146"/>
    <mergeCell ref="AB146:AD146"/>
    <mergeCell ref="AE146:AG146"/>
    <mergeCell ref="V155:X155"/>
    <mergeCell ref="L145:AG145"/>
    <mergeCell ref="AF127:AL127"/>
    <mergeCell ref="AF128:AH128"/>
    <mergeCell ref="AJ128:AL128"/>
    <mergeCell ref="AF131:AL131"/>
    <mergeCell ref="AF132:AH132"/>
    <mergeCell ref="AJ132:AL132"/>
    <mergeCell ref="AB120:AD120"/>
    <mergeCell ref="AF120:AL120"/>
    <mergeCell ref="AF121:AH121"/>
    <mergeCell ref="AJ121:AL121"/>
    <mergeCell ref="AF124:AH124"/>
    <mergeCell ref="AJ124:AL124"/>
    <mergeCell ref="Y120:AA120"/>
    <mergeCell ref="B117:AM117"/>
    <mergeCell ref="B118:AL118"/>
    <mergeCell ref="B119:B121"/>
    <mergeCell ref="C119:R119"/>
    <mergeCell ref="S119:U119"/>
    <mergeCell ref="V119:AD119"/>
    <mergeCell ref="C120:F120"/>
    <mergeCell ref="G120:I120"/>
    <mergeCell ref="J120:L120"/>
    <mergeCell ref="M120:O120"/>
    <mergeCell ref="P120:R120"/>
    <mergeCell ref="S120:S121"/>
    <mergeCell ref="T120:T121"/>
    <mergeCell ref="U120:U121"/>
    <mergeCell ref="V120:X120"/>
  </mergeCells>
  <dataValidations count="3">
    <dataValidation type="list" allowBlank="1" showInputMessage="1" showErrorMessage="1" errorTitle="DATO ERRONEO! " error="POR FAVOR RESPONDER CORRECTAMENTE." sqref="C51:C52 C56:C61 C76:C77 C43:C45 C48">
      <formula1>#REF!</formula1>
    </dataValidation>
    <dataValidation type="decimal" allowBlank="1" showInputMessage="1" showErrorMessage="1" prompt="Error de captura - Introducir números enteros" sqref="D122:R137">
      <formula1>0</formula1>
      <formula2>100000</formula2>
    </dataValidation>
    <dataValidation type="decimal" allowBlank="1" showErrorMessage="1" sqref="AF123">
      <formula1>0</formula1>
      <formula2>1000000</formula2>
    </dataValidation>
  </dataValidation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CID</cp:lastModifiedBy>
  <cp:lastPrinted>2023-04-20T21:22:45Z</cp:lastPrinted>
  <dcterms:created xsi:type="dcterms:W3CDTF">2023-04-18T16:25:34Z</dcterms:created>
  <dcterms:modified xsi:type="dcterms:W3CDTF">2023-04-26T21:40:41Z</dcterms:modified>
</cp:coreProperties>
</file>